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166925"/>
  <mc:AlternateContent xmlns:mc="http://schemas.openxmlformats.org/markup-compatibility/2006">
    <mc:Choice Requires="x15">
      <x15ac:absPath xmlns:x15ac="http://schemas.microsoft.com/office/spreadsheetml/2010/11/ac" url="C:\Users\SueKing\Documents\AVS SMS\International\Products\SMS Inspector Competency\ForTechEdit\FINAL\"/>
    </mc:Choice>
  </mc:AlternateContent>
  <xr:revisionPtr revIDLastSave="0" documentId="13_ncr:1_{0A2FB508-FBB6-43C6-9F12-1EE90FD17E9D}" xr6:coauthVersionLast="47" xr6:coauthVersionMax="47" xr10:uidLastSave="{00000000-0000-0000-0000-000000000000}"/>
  <bookViews>
    <workbookView xWindow="-120" yWindow="-120" windowWidth="29040" windowHeight="15840" xr2:uid="{735FE935-D06A-494B-B892-AAC8CEB27124}"/>
  </bookViews>
  <sheets>
    <sheet name="0. User Guide" sheetId="4" r:id="rId1"/>
    <sheet name="1. Onsite Assessment Results" sheetId="1" r:id="rId2"/>
    <sheet name="2.Results Tally Remedial Action" sheetId="2" r:id="rId3"/>
    <sheet name="3. Results Profile Charts" sheetId="5" r:id="rId4"/>
    <sheet name="4. Reference - OB Descriptions" sheetId="6" r:id="rId5"/>
    <sheet name="5. Reference - Rating Scale" sheetId="10" r:id="rId6"/>
    <sheet name="Pivot" sheetId="9" state="hidden" r:id="rId7"/>
  </sheets>
  <definedNames>
    <definedName name="_xlnm.Print_Area" localSheetId="1">'1. Onsite Assessment Results'!$A$1:$G$28</definedName>
  </definedNames>
  <calcPr calcId="191029"/>
  <pivotCaches>
    <pivotCache cacheId="0" r:id="rId8"/>
    <pivotCache cacheId="1"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H4" i="2"/>
  <c r="D22" i="2"/>
  <c r="D23" i="2"/>
  <c r="D24" i="2"/>
  <c r="D25" i="2"/>
  <c r="D26" i="2"/>
  <c r="D27" i="2"/>
  <c r="D28" i="2"/>
  <c r="D29" i="2"/>
  <c r="C22" i="2"/>
  <c r="C23" i="2"/>
  <c r="C24" i="2"/>
  <c r="C25" i="2"/>
  <c r="H25" i="2" s="1"/>
  <c r="C26" i="2"/>
  <c r="C27" i="2"/>
  <c r="C28" i="2"/>
  <c r="C29" i="2"/>
  <c r="B23" i="2"/>
  <c r="B24" i="2"/>
  <c r="B25" i="2"/>
  <c r="B26" i="2"/>
  <c r="B27" i="2"/>
  <c r="B28" i="2"/>
  <c r="B29" i="2"/>
  <c r="B22" i="2"/>
  <c r="D6" i="2"/>
  <c r="D7" i="2"/>
  <c r="D8" i="2"/>
  <c r="D9" i="2"/>
  <c r="D10" i="2"/>
  <c r="D11" i="2"/>
  <c r="D12" i="2"/>
  <c r="D13" i="2"/>
  <c r="D14" i="2"/>
  <c r="D15" i="2"/>
  <c r="D16" i="2"/>
  <c r="D17" i="2"/>
  <c r="C6" i="2"/>
  <c r="C7" i="2"/>
  <c r="C8" i="2"/>
  <c r="C9" i="2"/>
  <c r="C10" i="2"/>
  <c r="C11" i="2"/>
  <c r="H11" i="2" s="1"/>
  <c r="C12" i="2"/>
  <c r="C13" i="2"/>
  <c r="H13" i="2" s="1"/>
  <c r="C14" i="2"/>
  <c r="C15" i="2"/>
  <c r="C16" i="2"/>
  <c r="C17" i="2"/>
  <c r="B7" i="2"/>
  <c r="B8" i="2"/>
  <c r="B9" i="2"/>
  <c r="B10" i="2"/>
  <c r="B11" i="2"/>
  <c r="B12" i="2"/>
  <c r="B13" i="2"/>
  <c r="B14" i="2"/>
  <c r="B15" i="2"/>
  <c r="B16" i="2"/>
  <c r="B17" i="2"/>
  <c r="F30" i="2" l="1"/>
  <c r="G30" i="2" s="1"/>
  <c r="F18" i="2"/>
  <c r="G18" i="2" s="1"/>
  <c r="H12" i="2"/>
  <c r="H17" i="2"/>
  <c r="H9" i="2"/>
  <c r="H14" i="2"/>
  <c r="H6" i="2"/>
  <c r="H8" i="2"/>
  <c r="H26" i="2"/>
  <c r="H10" i="2"/>
  <c r="H15" i="2"/>
  <c r="H7" i="2"/>
  <c r="H24" i="2"/>
  <c r="H16" i="2"/>
  <c r="H23" i="2"/>
  <c r="H22" i="2"/>
  <c r="H29" i="2"/>
  <c r="H28" i="2"/>
  <c r="H27" i="2"/>
  <c r="F4" i="2"/>
  <c r="G4" i="2" s="1"/>
  <c r="H33" i="2" l="1"/>
  <c r="F24" i="2"/>
  <c r="G24" i="2" s="1"/>
  <c r="F22" i="2"/>
  <c r="G22" i="2" s="1"/>
  <c r="F6" i="2"/>
  <c r="G6" i="2" s="1"/>
  <c r="F27" i="2" l="1"/>
  <c r="G27" i="2" s="1"/>
  <c r="F23" i="2"/>
  <c r="G23" i="2" s="1"/>
  <c r="F26" i="2"/>
  <c r="G26" i="2" s="1"/>
  <c r="F29" i="2"/>
  <c r="G29" i="2" s="1"/>
  <c r="F25" i="2"/>
  <c r="G25" i="2" s="1"/>
  <c r="F28" i="2"/>
  <c r="G28" i="2" s="1"/>
  <c r="F14" i="2"/>
  <c r="G14" i="2" s="1"/>
  <c r="F13" i="2"/>
  <c r="G13" i="2" s="1"/>
  <c r="F7" i="2"/>
  <c r="G7" i="2" s="1"/>
  <c r="F17" i="2"/>
  <c r="G17" i="2" s="1"/>
  <c r="F9" i="2"/>
  <c r="G9" i="2" s="1"/>
  <c r="F10" i="2"/>
  <c r="G10" i="2" s="1"/>
  <c r="F16" i="2"/>
  <c r="G16" i="2" s="1"/>
  <c r="F11" i="2"/>
  <c r="G11" i="2" s="1"/>
  <c r="F12" i="2"/>
  <c r="G12" i="2" s="1"/>
  <c r="F15" i="2"/>
  <c r="G15" i="2" s="1"/>
  <c r="F8" i="2"/>
  <c r="G8" i="2" s="1"/>
  <c r="H19" i="2" l="1"/>
  <c r="H31" i="2"/>
  <c r="H34" i="2" l="1"/>
  <c r="H35" i="2" s="1"/>
</calcChain>
</file>

<file path=xl/sharedStrings.xml><?xml version="1.0" encoding="utf-8"?>
<sst xmlns="http://schemas.openxmlformats.org/spreadsheetml/2006/main" count="304" uniqueCount="236">
  <si>
    <t>Remarks</t>
  </si>
  <si>
    <t>1.1 Hazard Identification</t>
  </si>
  <si>
    <t>1.1.1, 1.1.2, 1.1.3</t>
  </si>
  <si>
    <t>ST1, ST4, ST5, ST10, RM3</t>
  </si>
  <si>
    <t>Hazard Identification</t>
  </si>
  <si>
    <t>1.1.4, 1.1.5, 1.1.6, 1.1.7</t>
  </si>
  <si>
    <t>1.2 Safety Risk Assessment and Mitigation</t>
  </si>
  <si>
    <t>Risk Assessment</t>
  </si>
  <si>
    <t>1.2.1, 1.2.2</t>
  </si>
  <si>
    <t>Risk Mitigation</t>
  </si>
  <si>
    <t>1.2.3, 1.2.4</t>
  </si>
  <si>
    <t>1. Onsite Assessment Results</t>
  </si>
  <si>
    <t>2.1 Safety Performance Monitoring and Measurement</t>
  </si>
  <si>
    <t>2.1.1</t>
  </si>
  <si>
    <t>2.1.2, 2.1.3</t>
  </si>
  <si>
    <t>2.2 The Management of Change</t>
  </si>
  <si>
    <t>Change Management Process</t>
  </si>
  <si>
    <t>2.2.1, 2.2.2</t>
  </si>
  <si>
    <t>2.3. Continuous Improvement of the SMS</t>
  </si>
  <si>
    <t>2.3.1</t>
  </si>
  <si>
    <t>3.1 Management Commitment</t>
  </si>
  <si>
    <t>Safety Policy</t>
  </si>
  <si>
    <t>3.1.1, 3.1.2, 3.1.3</t>
  </si>
  <si>
    <t>3.1.4, 3.1.5</t>
  </si>
  <si>
    <t>3.1.6, 3.1.7</t>
  </si>
  <si>
    <t>3.1.8, 3.1.9</t>
  </si>
  <si>
    <t>3.2 Safety Accountability and Responsibilities</t>
  </si>
  <si>
    <t>Accountable Executive</t>
  </si>
  <si>
    <t>3.2.1, 3.2.2</t>
  </si>
  <si>
    <t>Safety Responsibilities</t>
  </si>
  <si>
    <t>3.2.3</t>
  </si>
  <si>
    <t>3.3. Appointment of Key Personnel</t>
  </si>
  <si>
    <t>Safety Manager and Resources</t>
  </si>
  <si>
    <t>3.3.1, 3.3.2</t>
  </si>
  <si>
    <t>Safety Committee</t>
  </si>
  <si>
    <t>3.3.3</t>
  </si>
  <si>
    <t>3.4 Coordination of Safety Response Planning</t>
  </si>
  <si>
    <t>Safety Performance Indicators</t>
  </si>
  <si>
    <t>Emergency Response Plan</t>
  </si>
  <si>
    <t>3.4.1, 3.4.2</t>
  </si>
  <si>
    <t>3.5 SMS Documentation</t>
  </si>
  <si>
    <t>SMS Documentation</t>
  </si>
  <si>
    <t>3.5.1, 3.5.2</t>
  </si>
  <si>
    <t>4.1 Training and Education</t>
  </si>
  <si>
    <t>4.1.1, 4.1.2, 4.1.3</t>
  </si>
  <si>
    <t>Personnel Competency</t>
  </si>
  <si>
    <t>4.1.4, 4.1.5</t>
  </si>
  <si>
    <t>4.2 Safety Communication</t>
  </si>
  <si>
    <t>4.2.1</t>
  </si>
  <si>
    <t>5. Interface Management</t>
  </si>
  <si>
    <t>5.1.1</t>
  </si>
  <si>
    <t>ST12</t>
  </si>
  <si>
    <t>ST4</t>
  </si>
  <si>
    <t>ST10</t>
  </si>
  <si>
    <t>ST11</t>
  </si>
  <si>
    <t>2. Results Tally and Remedial Action</t>
  </si>
  <si>
    <t>Step</t>
  </si>
  <si>
    <t>e.g. ST1</t>
  </si>
  <si>
    <t>Onsite Assessment</t>
  </si>
  <si>
    <t>A. Element</t>
  </si>
  <si>
    <t>B. Subject</t>
  </si>
  <si>
    <t>C. Indicators</t>
  </si>
  <si>
    <r>
      <t xml:space="preserve">E. OBs Not Satisfactory
</t>
    </r>
    <r>
      <rPr>
        <i/>
        <sz val="11"/>
        <color theme="0" tint="-4.9989318521683403E-2"/>
        <rFont val="Arial"/>
        <family val="2"/>
      </rPr>
      <t>(Indicate OB code and separate OBs using commas)</t>
    </r>
  </si>
  <si>
    <r>
      <t xml:space="preserve">F. OBs Not Observed
</t>
    </r>
    <r>
      <rPr>
        <i/>
        <sz val="11"/>
        <color theme="0" tint="-4.9989318521683403E-2"/>
        <rFont val="Arial"/>
        <family val="2"/>
      </rPr>
      <t>(Indicate OB code and separate OBs using commas)</t>
    </r>
  </si>
  <si>
    <t>G. Remarks</t>
  </si>
  <si>
    <t>A. OB</t>
  </si>
  <si>
    <t>B. No. of Subjects which involve this OB</t>
  </si>
  <si>
    <t>C. No. of Subjects where OB was Not Satisfactory</t>
  </si>
  <si>
    <r>
      <t xml:space="preserve">E. % of time OB was Satisfactory
</t>
    </r>
    <r>
      <rPr>
        <i/>
        <sz val="9"/>
        <color theme="0" tint="-4.9989318521683403E-2"/>
        <rFont val="Arial"/>
        <family val="2"/>
      </rPr>
      <t>(No. of Subjects where OB was Satisfactory / No. of Subjects where OB was Observed x 100%)</t>
    </r>
  </si>
  <si>
    <r>
      <t xml:space="preserve">H. Description of Remedial Action to address OB for improvement
</t>
    </r>
    <r>
      <rPr>
        <i/>
        <sz val="9"/>
        <color theme="0" tint="-4.9989318521683403E-2"/>
        <rFont val="Arial"/>
        <family val="2"/>
      </rPr>
      <t>(If action is required)</t>
    </r>
  </si>
  <si>
    <t>Description</t>
  </si>
  <si>
    <t>Observable Behaviours</t>
  </si>
  <si>
    <t>Understands and determines how the various components of management systems interact and affect the overall system safety performance.</t>
  </si>
  <si>
    <t>Accurately determines whether the root cause(s) of deficiencies results from a single-point or systemic failure(s).</t>
  </si>
  <si>
    <t>Assesses the difference between compliance- and performance-based oversight.</t>
  </si>
  <si>
    <t>Competency: SYSTEMS THINKING</t>
  </si>
  <si>
    <t>Competency: RISK MANAGEMENT</t>
  </si>
  <si>
    <t>Identifies if appropriate remedial or enforcement action is required to address an issue at its root cause.</t>
  </si>
  <si>
    <t>Ensures that stakeholders implement remedial measures associated with safety issues or proposed changes.</t>
  </si>
  <si>
    <t>4. Reference - Observable Behaviour Descriptions</t>
  </si>
  <si>
    <t>Post-Assessment</t>
  </si>
  <si>
    <t>This allows any OBs assessed as 'Not Satisfactory' or 'Not Observed' to be addressed for improvement after the assessment.</t>
  </si>
  <si>
    <t>This function is automated in this Excel form.</t>
  </si>
  <si>
    <t>Competency: Systems Thinking</t>
  </si>
  <si>
    <t>Competency: Risk Management</t>
  </si>
  <si>
    <r>
      <t xml:space="preserve">G. Remedial Action Required 
</t>
    </r>
    <r>
      <rPr>
        <i/>
        <sz val="9"/>
        <color theme="0" tint="-4.9989318521683403E-2"/>
        <rFont val="Arial"/>
        <family val="2"/>
      </rPr>
      <t>('Yes' if one or more Subjects for an OB is 'Not Satisfactory' or 'Not Observed'; otherwise 'No')</t>
    </r>
  </si>
  <si>
    <r>
      <rPr>
        <b/>
        <sz val="11"/>
        <color theme="0" tint="-4.9989318521683403E-2"/>
        <rFont val="Arial"/>
        <family val="2"/>
      </rPr>
      <t>Result</t>
    </r>
    <r>
      <rPr>
        <sz val="11"/>
        <color theme="0" tint="-4.9989318521683403E-2"/>
        <rFont val="Arial"/>
        <family val="2"/>
      </rPr>
      <t xml:space="preserve">
</t>
    </r>
    <r>
      <rPr>
        <i/>
        <sz val="9"/>
        <color theme="0" tint="-4.9989318521683403E-2"/>
        <rFont val="Arial"/>
        <family val="2"/>
      </rPr>
      <t>('Yes' if Criteria are met; otherwise 'No')</t>
    </r>
  </si>
  <si>
    <t>ST5, ST10</t>
  </si>
  <si>
    <t>ST4 - Trainee should familiarise with ICAO Doc 10151 'Human Performance Manual', in particular the contribution of human performance to voluntary reporting.
ST5 - Trainee should seek to understand more clearly the size and scope of the service provider's operational context.
ST10 - Focus on observing this OB at the trainee's next SMS assessment.</t>
  </si>
  <si>
    <t>ST4 - Trainee was not familiar with the interoperability between human factors/performance and accurate voluntary reporting
ST5 - Situation did not allow for reflection of this OB; during pre-assessment briefing, trainee was not familiar with the service provider's operational context 
ST10 - Situation did not allow for reflection of this OB; however, trainee demonstrated adequate understanding during pre-assessment briefing</t>
  </si>
  <si>
    <r>
      <t xml:space="preserve">When a Subject (and Indicators) are being discussed, refer to the Observable Behaviours associated with that Subject in </t>
    </r>
    <r>
      <rPr>
        <b/>
        <sz val="11"/>
        <color theme="1"/>
        <rFont val="Arial"/>
        <family val="2"/>
      </rPr>
      <t>Sheet 1: Column D</t>
    </r>
    <r>
      <rPr>
        <sz val="11"/>
        <color theme="1"/>
        <rFont val="Arial"/>
        <family val="2"/>
      </rPr>
      <t xml:space="preserve">, and note down any OB(s) which were observed as not satisfactory as well as any OBs which were not observed in </t>
    </r>
    <r>
      <rPr>
        <b/>
        <sz val="11"/>
        <color theme="1"/>
        <rFont val="Arial"/>
        <family val="2"/>
      </rPr>
      <t>Sheet 1:</t>
    </r>
    <r>
      <rPr>
        <sz val="11"/>
        <color theme="1"/>
        <rFont val="Arial"/>
        <family val="2"/>
      </rPr>
      <t xml:space="preserve"> </t>
    </r>
    <r>
      <rPr>
        <b/>
        <sz val="11"/>
        <color theme="1"/>
        <rFont val="Arial"/>
        <family val="2"/>
      </rPr>
      <t>Columns E and F</t>
    </r>
    <r>
      <rPr>
        <sz val="11"/>
        <color theme="1"/>
        <rFont val="Arial"/>
        <family val="2"/>
      </rPr>
      <t xml:space="preserve"> respectively.
</t>
    </r>
    <r>
      <rPr>
        <i/>
        <sz val="9"/>
        <color theme="1"/>
        <rFont val="Arial"/>
        <family val="2"/>
      </rPr>
      <t xml:space="preserve">Note: Indicate the OB code and separate the OBs using commas. Refer to </t>
    </r>
    <r>
      <rPr>
        <b/>
        <i/>
        <sz val="9"/>
        <color theme="1"/>
        <rFont val="Arial"/>
        <family val="2"/>
      </rPr>
      <t>Sheet 4</t>
    </r>
    <r>
      <rPr>
        <i/>
        <sz val="9"/>
        <color theme="1"/>
        <rFont val="Arial"/>
        <family val="2"/>
      </rPr>
      <t xml:space="preserve"> for description of the OBs.</t>
    </r>
  </si>
  <si>
    <t>Instruction</t>
  </si>
  <si>
    <t>0. User Guide</t>
  </si>
  <si>
    <r>
      <t xml:space="preserve">Refer to the OBs listed in </t>
    </r>
    <r>
      <rPr>
        <b/>
        <sz val="11"/>
        <color theme="1"/>
        <rFont val="Arial"/>
        <family val="2"/>
      </rPr>
      <t>Sheet 1: Column D</t>
    </r>
    <r>
      <rPr>
        <sz val="11"/>
        <color theme="1"/>
        <rFont val="Arial"/>
        <family val="2"/>
      </rPr>
      <t xml:space="preserve"> and count the number of instances where each OB is listed in all the Subjects, then fill in </t>
    </r>
    <r>
      <rPr>
        <b/>
        <sz val="11"/>
        <color theme="1"/>
        <rFont val="Arial"/>
        <family val="2"/>
      </rPr>
      <t>Sheet 2: Column B</t>
    </r>
    <r>
      <rPr>
        <sz val="11"/>
        <color theme="1"/>
        <rFont val="Arial"/>
        <family val="2"/>
      </rPr>
      <t xml:space="preserve"> accordingly for each OB. </t>
    </r>
  </si>
  <si>
    <r>
      <t xml:space="preserve">Provide details of why each OB was recorded as  'Not Satisfactory' or 'Not Observed', in </t>
    </r>
    <r>
      <rPr>
        <b/>
        <sz val="11"/>
        <color theme="1"/>
        <rFont val="Arial"/>
        <family val="2"/>
      </rPr>
      <t>Sheet 1: Column G</t>
    </r>
    <r>
      <rPr>
        <sz val="11"/>
        <color theme="1"/>
        <rFont val="Arial"/>
        <family val="2"/>
      </rPr>
      <t>.</t>
    </r>
  </si>
  <si>
    <r>
      <t xml:space="preserve">Count the OBs recorded for each Subject in </t>
    </r>
    <r>
      <rPr>
        <b/>
        <sz val="11"/>
        <color theme="1"/>
        <rFont val="Arial"/>
        <family val="2"/>
      </rPr>
      <t>Sheet 1: Columns E and F</t>
    </r>
    <r>
      <rPr>
        <sz val="11"/>
        <color theme="1"/>
        <rFont val="Arial"/>
        <family val="2"/>
      </rPr>
      <t xml:space="preserve">, and fill in </t>
    </r>
    <r>
      <rPr>
        <b/>
        <sz val="11"/>
        <color theme="1"/>
        <rFont val="Arial"/>
        <family val="2"/>
      </rPr>
      <t>Sheet 2: Columns C and D</t>
    </r>
    <r>
      <rPr>
        <sz val="11"/>
        <color theme="1"/>
        <rFont val="Arial"/>
        <family val="2"/>
      </rPr>
      <t xml:space="preserve"> respectively.</t>
    </r>
  </si>
  <si>
    <r>
      <t xml:space="preserve">5. </t>
    </r>
    <r>
      <rPr>
        <b/>
        <sz val="11"/>
        <color theme="1"/>
        <rFont val="Arial"/>
        <family val="2"/>
      </rPr>
      <t>Sheet 2</t>
    </r>
    <r>
      <rPr>
        <sz val="11"/>
        <color theme="1"/>
        <rFont val="Arial"/>
        <family val="2"/>
      </rPr>
      <t>: Calculate % of time each OB was Satisfactory</t>
    </r>
  </si>
  <si>
    <r>
      <t xml:space="preserve">13. </t>
    </r>
    <r>
      <rPr>
        <b/>
        <sz val="11"/>
        <color theme="1"/>
        <rFont val="Arial"/>
        <family val="2"/>
      </rPr>
      <t>Sheet 2</t>
    </r>
    <r>
      <rPr>
        <sz val="11"/>
        <color theme="1"/>
        <rFont val="Arial"/>
        <family val="2"/>
      </rPr>
      <t>: Plan Remedial Action</t>
    </r>
  </si>
  <si>
    <r>
      <t xml:space="preserve">12. </t>
    </r>
    <r>
      <rPr>
        <b/>
        <sz val="11"/>
        <color theme="1"/>
        <rFont val="Arial"/>
        <family val="2"/>
      </rPr>
      <t>Sheets 1 and 2</t>
    </r>
    <r>
      <rPr>
        <sz val="11"/>
        <color theme="1"/>
        <rFont val="Arial"/>
        <family val="2"/>
      </rPr>
      <t>: Review if Sheet 1 records may require amendments for accuracy, which would adjust results in Sheet 2</t>
    </r>
  </si>
  <si>
    <t>3. Results Profile Charts</t>
  </si>
  <si>
    <t>ST01</t>
  </si>
  <si>
    <t>ST02</t>
  </si>
  <si>
    <t>ST03</t>
  </si>
  <si>
    <t>ST04</t>
  </si>
  <si>
    <t>ST05</t>
  </si>
  <si>
    <t>ST06</t>
  </si>
  <si>
    <t>ST07</t>
  </si>
  <si>
    <t>ST08</t>
  </si>
  <si>
    <t>ST09</t>
  </si>
  <si>
    <t>RM01</t>
  </si>
  <si>
    <t>RM02</t>
  </si>
  <si>
    <t>RM03</t>
  </si>
  <si>
    <t>RM04</t>
  </si>
  <si>
    <t>RM05</t>
  </si>
  <si>
    <t>RM06</t>
  </si>
  <si>
    <t>RM07</t>
  </si>
  <si>
    <t>RM08</t>
  </si>
  <si>
    <t>ST01, ST04, ST05, ST10, RM03</t>
  </si>
  <si>
    <t>ST01, ST04, ST05, ST06, ST11, RM03, RM04, RM05</t>
  </si>
  <si>
    <t>ST07, ST08, ST09, RM01, RM04</t>
  </si>
  <si>
    <t>ST05, ST06</t>
  </si>
  <si>
    <t>ST04, ST05</t>
  </si>
  <si>
    <t>ST01, ST02, ST04, ST05</t>
  </si>
  <si>
    <t>80% mark</t>
  </si>
  <si>
    <t>Row Labels</t>
  </si>
  <si>
    <t>Grand Total</t>
  </si>
  <si>
    <t>% of time OB was Satisfactory</t>
  </si>
  <si>
    <t>No. of Subjects which involve this OB</t>
  </si>
  <si>
    <t xml:space="preserve"> 80% mark</t>
  </si>
  <si>
    <r>
      <t xml:space="preserve">7. </t>
    </r>
    <r>
      <rPr>
        <b/>
        <sz val="11"/>
        <color theme="1"/>
        <rFont val="Arial"/>
        <family val="2"/>
      </rPr>
      <t>Sheet 2</t>
    </r>
    <r>
      <rPr>
        <sz val="11"/>
        <color theme="1"/>
        <rFont val="Arial"/>
        <family val="2"/>
      </rPr>
      <t>: Suggest the Remedial Actions and descriptions thereof</t>
    </r>
  </si>
  <si>
    <r>
      <t xml:space="preserve">3. </t>
    </r>
    <r>
      <rPr>
        <b/>
        <sz val="11"/>
        <color theme="1"/>
        <rFont val="Arial"/>
        <family val="2"/>
      </rPr>
      <t>Sheet 2</t>
    </r>
    <r>
      <rPr>
        <sz val="11"/>
        <color theme="1"/>
        <rFont val="Arial"/>
        <family val="2"/>
      </rPr>
      <t>: Count and fill in the number of Subjects which involve a particular OB</t>
    </r>
  </si>
  <si>
    <r>
      <t xml:space="preserve">4. </t>
    </r>
    <r>
      <rPr>
        <b/>
        <sz val="11"/>
        <color theme="1"/>
        <rFont val="Arial"/>
        <family val="2"/>
      </rPr>
      <t>Sheet 2</t>
    </r>
    <r>
      <rPr>
        <sz val="11"/>
        <color theme="1"/>
        <rFont val="Arial"/>
        <family val="2"/>
      </rPr>
      <t>: Count and fill in the number of Subjects where the OB was 'Not Satisfactory' and 'Not Observed'</t>
    </r>
  </si>
  <si>
    <r>
      <t xml:space="preserve">2. </t>
    </r>
    <r>
      <rPr>
        <b/>
        <sz val="11"/>
        <color theme="1"/>
        <rFont val="Arial"/>
        <family val="2"/>
      </rPr>
      <t>Sheet 1</t>
    </r>
    <r>
      <rPr>
        <sz val="11"/>
        <color theme="1"/>
        <rFont val="Arial"/>
        <family val="2"/>
      </rPr>
      <t xml:space="preserve">: Provide the details of the OBs which were not satisfactory or not observed during the Onsite Assessment </t>
    </r>
  </si>
  <si>
    <t>Voluntary Reporting System</t>
  </si>
  <si>
    <t>ST01, ST03, ST05, ST06, ST09</t>
  </si>
  <si>
    <t>ST01, ST02, ST03, ST04, ST06, RM02, RM03</t>
  </si>
  <si>
    <t>ST03, ST04, ST06, ST07, RM02, RM03, RM05</t>
  </si>
  <si>
    <t>ST05, ST06, ST07, ST09, RM02, RM03</t>
  </si>
  <si>
    <t>ST02, ST04, ST05, ST06, ST10, RM02</t>
  </si>
  <si>
    <t>ST01, ST02, ST03, ST04, ST05, ST06</t>
  </si>
  <si>
    <t>ST01, ST02, ST05, RM03, RM05</t>
  </si>
  <si>
    <t>2.1.4, 2.1.5, 2.1.6</t>
  </si>
  <si>
    <t>2.1.7</t>
  </si>
  <si>
    <t>Internal Audit</t>
  </si>
  <si>
    <t>Safety Assurance</t>
  </si>
  <si>
    <t>Continuous  Improvement</t>
  </si>
  <si>
    <t>Safety Culture</t>
  </si>
  <si>
    <t>Safety Objectives and SSP</t>
  </si>
  <si>
    <t>Safety Training</t>
  </si>
  <si>
    <t>Safety Communication Needs and Methods</t>
  </si>
  <si>
    <t>Interface Identification</t>
  </si>
  <si>
    <t>If the pace of the assessment is too fast or if the trainer/instructor may be busy engaging the service provider, the trainer/evaluator may leave some parts of this portion to be filled in after the assessment.</t>
  </si>
  <si>
    <r>
      <t xml:space="preserve">1. </t>
    </r>
    <r>
      <rPr>
        <b/>
        <sz val="11"/>
        <color theme="1"/>
        <rFont val="Arial"/>
        <family val="2"/>
      </rPr>
      <t>Sheets 1 and 4</t>
    </r>
    <r>
      <rPr>
        <sz val="11"/>
        <color theme="1"/>
        <rFont val="Arial"/>
        <family val="2"/>
      </rPr>
      <t xml:space="preserve">: Note any OBs which were not satisfactory or not observed during the Onsite Assessment </t>
    </r>
  </si>
  <si>
    <t>D. Observable Behaviours Associated with Subject</t>
  </si>
  <si>
    <t>Root Cause Analysis and Actions</t>
  </si>
  <si>
    <t>Communication and Support of Safety Policy</t>
  </si>
  <si>
    <r>
      <t xml:space="preserve">Review which OBs require Remedial Action in </t>
    </r>
    <r>
      <rPr>
        <b/>
        <sz val="11"/>
        <color theme="1"/>
        <rFont val="Arial"/>
        <family val="2"/>
      </rPr>
      <t>Sheet 2: Column G</t>
    </r>
    <r>
      <rPr>
        <sz val="11"/>
        <color theme="1"/>
        <rFont val="Arial"/>
        <family val="2"/>
      </rPr>
      <t xml:space="preserve">, and fill in the respective recommended actions in </t>
    </r>
    <r>
      <rPr>
        <b/>
        <sz val="11"/>
        <color theme="1"/>
        <rFont val="Arial"/>
        <family val="2"/>
      </rPr>
      <t>Sheet 2:</t>
    </r>
    <r>
      <rPr>
        <sz val="11"/>
        <color theme="1"/>
        <rFont val="Arial"/>
        <family val="2"/>
      </rPr>
      <t xml:space="preserve"> </t>
    </r>
    <r>
      <rPr>
        <b/>
        <sz val="11"/>
        <color theme="1"/>
        <rFont val="Arial"/>
        <family val="2"/>
      </rPr>
      <t>Column H</t>
    </r>
    <r>
      <rPr>
        <sz val="11"/>
        <color theme="1"/>
        <rFont val="Arial"/>
        <family val="2"/>
      </rPr>
      <t xml:space="preserve"> accordingly.</t>
    </r>
  </si>
  <si>
    <t>Uses the appropriate set of metrics to measure and monitor regulatory and organisational safety performance.</t>
  </si>
  <si>
    <t>Interprets findings from analysis of performance data within the organisational safety performance framework and indicators system.</t>
  </si>
  <si>
    <t xml:space="preserve">Recognizes the role of human and organisational factors. </t>
  </si>
  <si>
    <t>Recognizes business practices or organisational cultures that are potential indicators of increased levels of risk, considering the influence of human performance and limitations.</t>
  </si>
  <si>
    <t>Evaluates the appropriateness of risk assessments performed by stakeholders and actions taken to manage hazards to an acceptable level, including change management processes, and considering human performance aspects and organisational factors.</t>
  </si>
  <si>
    <t xml:space="preserve">The situation may not allow for some OBs to be sufficiently demonstrated, or the trainer/evaluator may miss parts of the conversation if he/she has to concurrently engage the service provider. To give benefit of doubt to the trainee while not compromising the assessment results, the Subjects where an OB was missed should neither be counted towards 'Satisfactory' or 'Not Satisfactory', but as 'Not Observed'. </t>
  </si>
  <si>
    <r>
      <t xml:space="preserve">Calculate the percentage of the time that each Subject which involved the OB was indicated as 'Satisfactory', using the figures from </t>
    </r>
    <r>
      <rPr>
        <b/>
        <sz val="11"/>
        <color theme="1"/>
        <rFont val="Arial"/>
        <family val="2"/>
      </rPr>
      <t>Sheet 2: Columns C and D</t>
    </r>
    <r>
      <rPr>
        <sz val="11"/>
        <color theme="1"/>
        <rFont val="Arial"/>
        <family val="2"/>
      </rPr>
      <t xml:space="preserve"> according to this formula: (No. of Subjects where OB was Satisfactory / No. of Subjects where OB was Observed) x 100%, and fill in </t>
    </r>
    <r>
      <rPr>
        <b/>
        <sz val="11"/>
        <color theme="1"/>
        <rFont val="Arial"/>
        <family val="2"/>
      </rPr>
      <t>Sheet 2: Column E</t>
    </r>
    <r>
      <rPr>
        <sz val="11"/>
        <color theme="1"/>
        <rFont val="Arial"/>
        <family val="2"/>
      </rPr>
      <t xml:space="preserve"> accordingly.
</t>
    </r>
    <r>
      <rPr>
        <i/>
        <sz val="9"/>
        <color theme="1"/>
        <rFont val="Arial"/>
        <family val="2"/>
      </rPr>
      <t xml:space="preserve">Note: To obtain the value for 'No. of Subjects where OB was Satisfactory', subtract the value of </t>
    </r>
    <r>
      <rPr>
        <b/>
        <i/>
        <sz val="9"/>
        <color theme="1"/>
        <rFont val="Arial"/>
        <family val="2"/>
      </rPr>
      <t>Sheet 1: Columns C and D</t>
    </r>
    <r>
      <rPr>
        <i/>
        <sz val="9"/>
        <color theme="1"/>
        <rFont val="Arial"/>
        <family val="2"/>
      </rPr>
      <t xml:space="preserve"> from </t>
    </r>
    <r>
      <rPr>
        <b/>
        <i/>
        <sz val="9"/>
        <color theme="1"/>
        <rFont val="Arial"/>
        <family val="2"/>
      </rPr>
      <t>Sheet 1: Column B</t>
    </r>
    <r>
      <rPr>
        <i/>
        <sz val="9"/>
        <color theme="1"/>
        <rFont val="Arial"/>
        <family val="2"/>
      </rPr>
      <t xml:space="preserve">. To obtain the value for 'No. of Subjects where OB was Observed', subtract the value of </t>
    </r>
    <r>
      <rPr>
        <b/>
        <i/>
        <sz val="9"/>
        <color theme="1"/>
        <rFont val="Arial"/>
        <family val="2"/>
      </rPr>
      <t>Sheet 1: Column D</t>
    </r>
    <r>
      <rPr>
        <i/>
        <sz val="9"/>
        <color theme="1"/>
        <rFont val="Arial"/>
        <family val="2"/>
      </rPr>
      <t xml:space="preserve"> from </t>
    </r>
    <r>
      <rPr>
        <b/>
        <i/>
        <sz val="9"/>
        <color theme="1"/>
        <rFont val="Arial"/>
        <family val="2"/>
      </rPr>
      <t>Sheet 1: Column B</t>
    </r>
    <r>
      <rPr>
        <sz val="9"/>
        <color theme="1"/>
        <rFont val="Arial"/>
        <family val="2"/>
      </rPr>
      <t>.</t>
    </r>
  </si>
  <si>
    <r>
      <t xml:space="preserve">If one or more Subjects for an OB is indicated as 'Not Satisfactory' or 'Not Observed', Remedial Action may be required. Indicate 'Yes' in </t>
    </r>
    <r>
      <rPr>
        <b/>
        <sz val="11"/>
        <color theme="1"/>
        <rFont val="Arial"/>
        <family val="2"/>
      </rPr>
      <t>Sheet 2: Column G</t>
    </r>
    <r>
      <rPr>
        <sz val="11"/>
        <color theme="1"/>
        <rFont val="Arial"/>
        <family val="2"/>
      </rPr>
      <t xml:space="preserve">, and fill in the recommended action in </t>
    </r>
    <r>
      <rPr>
        <b/>
        <sz val="11"/>
        <color theme="1"/>
        <rFont val="Arial"/>
        <family val="2"/>
      </rPr>
      <t>Sheet 2: Column H</t>
    </r>
    <r>
      <rPr>
        <sz val="11"/>
        <color theme="1"/>
        <rFont val="Arial"/>
        <family val="2"/>
      </rPr>
      <t>. Otherwise, indicate 'No' in the former column, and leave the latter column blank.</t>
    </r>
  </si>
  <si>
    <t>e.g., Voluntary Reporting</t>
  </si>
  <si>
    <t>e.g., 1.1 Hazard Identification</t>
  </si>
  <si>
    <t>This function is automated in this Excel tool.</t>
  </si>
  <si>
    <t>The toolula takes into account that any OBs which were not observed for a Subject should not be credited as 'Satisfactory' or penalised as 'Not Satisfactory', thus these Subjects should not be counted towards the denominator.
This function is automated in this Excel tool.</t>
  </si>
  <si>
    <t>This gives a sense of whether the trainee sufficiently demonstrates each competency as a whole.
This function is automated in this Excel tool.</t>
  </si>
  <si>
    <t>Accurately evaluates the inter-relationship between policies, processes, and procedures of the stakeholder’s systems, particularly the SMS and SSP.</t>
  </si>
  <si>
    <t>Determines the effectiveness of the implementation of continuous improvement, reactive, and proactive processes.</t>
  </si>
  <si>
    <t>Determines whether the stakeholder's management systems are appropriate for the types of certificates, size, and scope/complexity of the operation.</t>
  </si>
  <si>
    <t>Demonstrates an effective approach to the oversight of a stakeholder considering its business model, risk profile, and its availability of resources.</t>
  </si>
  <si>
    <t>Applies appropriate certification requirements and surveillance techniques according to changing levels of risk, analysing critically the organisations safety performance.</t>
  </si>
  <si>
    <r>
      <t xml:space="preserve">F. Rating
</t>
    </r>
    <r>
      <rPr>
        <i/>
        <sz val="9"/>
        <color theme="0" tint="-4.9989318521683403E-2"/>
        <rFont val="Arial"/>
        <family val="2"/>
      </rPr>
      <t>Below 20%: 1
20%-39%: 2
40%-59%: 3
60%-79%: 4
Above 80%: 5</t>
    </r>
  </si>
  <si>
    <r>
      <t xml:space="preserve">F. Rating
</t>
    </r>
    <r>
      <rPr>
        <i/>
        <sz val="9"/>
        <color theme="0" tint="-4.9989318521683403E-2"/>
        <rFont val="Arial"/>
        <family val="2"/>
      </rPr>
      <t>Below 20%: 1</t>
    </r>
    <r>
      <rPr>
        <b/>
        <sz val="11"/>
        <color theme="0" tint="-4.9989318521683403E-2"/>
        <rFont val="Arial"/>
        <family val="2"/>
      </rPr>
      <t xml:space="preserve">
</t>
    </r>
    <r>
      <rPr>
        <i/>
        <sz val="9"/>
        <color theme="0" tint="-4.9989318521683403E-2"/>
        <rFont val="Arial"/>
        <family val="2"/>
      </rPr>
      <t>20%-39%: 2
40%-59%: 3
60%-79%: 4
Above 80%: 5</t>
    </r>
  </si>
  <si>
    <t>Overall % of time ST OBs were satisfactory</t>
  </si>
  <si>
    <t>No. of ST OBs with Rating of 2 or below</t>
  </si>
  <si>
    <t>Overall % of time RM OBs were satisfactory</t>
  </si>
  <si>
    <t>No. of RM OBs with Rating of 2 or below</t>
  </si>
  <si>
    <r>
      <t xml:space="preserve">Overall Result
</t>
    </r>
    <r>
      <rPr>
        <i/>
        <sz val="11"/>
        <color theme="0" tint="-4.9989318521683403E-2"/>
        <rFont val="Arial"/>
        <family val="2"/>
      </rPr>
      <t>(If 'Yes' for both Criteria, indicate 'Sufficiently Competent'; otherwise if one or both Criteria are 'No,' indicate 'Insufficiently Competent')</t>
    </r>
  </si>
  <si>
    <r>
      <t xml:space="preserve">Achieved a Rating of 2 and below for no more than 20% of the OBs for each Competency
</t>
    </r>
    <r>
      <rPr>
        <i/>
        <sz val="9"/>
        <color theme="1"/>
        <rFont val="Arial"/>
        <family val="2"/>
      </rPr>
      <t>i.e. no more than 2 ST OBs and 1 RM OB with a Rating of 2 and below</t>
    </r>
    <r>
      <rPr>
        <sz val="11"/>
        <color theme="1"/>
        <rFont val="Arial"/>
        <family val="2"/>
      </rPr>
      <t xml:space="preserve"> </t>
    </r>
  </si>
  <si>
    <t>Rating</t>
  </si>
  <si>
    <t>5. Reference - Rating Scale</t>
  </si>
  <si>
    <t>ST01, ST02, ST05, RM01, RM03, RM04, RM06, RM07, RM08</t>
  </si>
  <si>
    <t>ST01, ST02, ST03, ST05, RM01, RM03, RM04, RM06, RM07, RM08</t>
  </si>
  <si>
    <t>ST02, ST03, ST06, RM01, RM03, RM04, RM06, RM07, RM08</t>
  </si>
  <si>
    <t>ST01, ST02, ST03, ST04, ST06, ST10, ST12, RM03, RM05, RM06, RM07, RM08</t>
  </si>
  <si>
    <t>ST10, ST11, RM03, RM07, RM08</t>
  </si>
  <si>
    <t>ST01, ST02, ST03, ST05, ST06, RM01, RM02, RM03, RM04, RM05, RM07, RM08</t>
  </si>
  <si>
    <t xml:space="preserve">ST01, ST02, ST03, ST04, ST05, ST06, ST07, ST08, ST09, ST10, ST11, ST12, RM01, RM06 </t>
  </si>
  <si>
    <t>ST02, ST04, ST06, RM01, RM05, RM08</t>
  </si>
  <si>
    <t>ST01, ST02, ST03, RM03, RM08</t>
  </si>
  <si>
    <t>ST04, ST06, ST09, RM03, RM08</t>
  </si>
  <si>
    <t xml:space="preserve">ST01, ST02, ST06, RM01, RM03 </t>
  </si>
  <si>
    <t>Above 80%, and for almost all applicable Subjects</t>
  </si>
  <si>
    <t>Below 20%, and for very few applicable Subjects</t>
  </si>
  <si>
    <t>Between 40%-59%, and for some applicable Subjects</t>
  </si>
  <si>
    <t>Between 20%-39%, and for the minority of applicable Subjects</t>
  </si>
  <si>
    <t>Between 60%-79%, and the majority of applicable Subjects</t>
  </si>
  <si>
    <r>
      <t xml:space="preserve">Indicate the rating for each OB in </t>
    </r>
    <r>
      <rPr>
        <b/>
        <sz val="11"/>
        <color theme="1"/>
        <rFont val="Arial"/>
        <family val="2"/>
      </rPr>
      <t>Sheet 2: Column F</t>
    </r>
    <r>
      <rPr>
        <sz val="11"/>
        <color theme="1"/>
        <rFont val="Arial"/>
        <family val="2"/>
      </rPr>
      <t xml:space="preserve"> based on the percentage result in Sheet 2: Column E, according to the following scale:
Below 20%: 1
20%-39%: 2
40%-59%: 3
60%-79%: 4
Above 80%: 5</t>
    </r>
  </si>
  <si>
    <t>This prompts Remedial Action to be planned to address any OBs which were not satisfactory or not observed during the Onsite Assessment. 
This function is automated in this Excel tool. The cell colour will show green if 'No', and red if 'Yes'.</t>
  </si>
  <si>
    <r>
      <t xml:space="preserve">6. </t>
    </r>
    <r>
      <rPr>
        <b/>
        <sz val="11"/>
        <color theme="1"/>
        <rFont val="Arial"/>
        <family val="2"/>
      </rPr>
      <t>Sheet 2</t>
    </r>
    <r>
      <rPr>
        <sz val="11"/>
        <color theme="1"/>
        <rFont val="Arial"/>
        <family val="2"/>
      </rPr>
      <t>: Fill in the Rating of each OB</t>
    </r>
  </si>
  <si>
    <r>
      <t xml:space="preserve">8. </t>
    </r>
    <r>
      <rPr>
        <b/>
        <sz val="11"/>
        <color theme="1"/>
        <rFont val="Arial"/>
        <family val="2"/>
      </rPr>
      <t>Sheet 2</t>
    </r>
    <r>
      <rPr>
        <sz val="11"/>
        <color theme="1"/>
        <rFont val="Arial"/>
        <family val="2"/>
      </rPr>
      <t>: Calculate Overall % of time OBs for each Competency were Satisfactory</t>
    </r>
  </si>
  <si>
    <t>D. No. of Subjects where OB was Not Observed</t>
  </si>
  <si>
    <r>
      <t xml:space="preserve">Calculate the average percentage of time that the OBs for each Competency (ST and RM) were assessed as satisfactory, and indicate their values in the respective cells, 'Overall % of time [xx] OBs were satisfactory' in </t>
    </r>
    <r>
      <rPr>
        <b/>
        <sz val="11"/>
        <color theme="1"/>
        <rFont val="Arial"/>
        <family val="2"/>
      </rPr>
      <t>Sheet 2: Column E</t>
    </r>
    <r>
      <rPr>
        <sz val="11"/>
        <color theme="1"/>
        <rFont val="Arial"/>
        <family val="2"/>
      </rPr>
      <t xml:space="preserve">, after the last OB row for that Competency. 
</t>
    </r>
    <r>
      <rPr>
        <i/>
        <sz val="9"/>
        <color theme="1"/>
        <rFont val="Arial"/>
        <family val="2"/>
      </rPr>
      <t xml:space="preserve">Note: To obtain the average  percentage, use this formula:
(Sum of 'No. of Subjects which involve this OB ' for all OBs -Sum of No. of Subjects where OB was not satisfactory' for all OBs - Sum of  'No. of Subjects  where OB was not observed ' for all OBs)  </t>
    </r>
    <r>
      <rPr>
        <sz val="9"/>
        <color theme="1"/>
        <rFont val="Calibri"/>
        <family val="2"/>
      </rPr>
      <t>÷</t>
    </r>
    <r>
      <rPr>
        <i/>
        <sz val="9"/>
        <color theme="1"/>
        <rFont val="Arial"/>
        <family val="2"/>
      </rPr>
      <t xml:space="preserve"> (Sum of 'No. of Subjects which involve this OB ' for all OBs - S um of  'No. of Subjects  where OB was not observed ' for all OBs) x  100%</t>
    </r>
  </si>
  <si>
    <r>
      <t xml:space="preserve">9. </t>
    </r>
    <r>
      <rPr>
        <b/>
        <sz val="11"/>
        <color theme="1"/>
        <rFont val="Arial"/>
        <family val="2"/>
      </rPr>
      <t>Sheet 2</t>
    </r>
    <r>
      <rPr>
        <sz val="11"/>
        <color theme="1"/>
        <rFont val="Arial"/>
        <family val="2"/>
      </rPr>
      <t>: Count and fill in the number of OBs with a rating of 2 and below for each Competency</t>
    </r>
  </si>
  <si>
    <r>
      <t xml:space="preserve">Count the number of OBs where a rating of 2 and below is indicated in </t>
    </r>
    <r>
      <rPr>
        <b/>
        <sz val="11"/>
        <color theme="1"/>
        <rFont val="Arial"/>
        <family val="2"/>
      </rPr>
      <t>Sheet 2: Column F</t>
    </r>
    <r>
      <rPr>
        <sz val="11"/>
        <color theme="1"/>
        <rFont val="Arial"/>
        <family val="2"/>
      </rPr>
      <t xml:space="preserve"> for each Competency, and indicate their values in the respective cells, 'No. of [xx] OBs with Rating of 2 or below' in the same column.</t>
    </r>
  </si>
  <si>
    <t>This gives an alternative sense of whether the trainee sufficiently demonstrates each competency holistically in terms of the various OBs.
This function is automated in this Excel tool.</t>
  </si>
  <si>
    <t xml:space="preserve">This reflects the extent to which the trainee sufficiently demonstrates individual OBs. The percentage score for '% of time OB was satisfactory is converted into a 5-point rating, similar to that used in typical CBTA assessments. This serves to standardise the assessment results to be used in conjunction with competency assessments of inspectors performing traditional regulatory oversight. 
This function is automated in this Excel form. </t>
  </si>
  <si>
    <r>
      <t xml:space="preserve">11. </t>
    </r>
    <r>
      <rPr>
        <b/>
        <sz val="11"/>
        <color theme="1"/>
        <rFont val="Arial"/>
        <family val="2"/>
      </rPr>
      <t>Sheet 2</t>
    </r>
    <r>
      <rPr>
        <sz val="11"/>
        <color theme="1"/>
        <rFont val="Arial"/>
        <family val="2"/>
      </rPr>
      <t>: Determine whether the trainee is sufficiently competent based on the overall assessment results</t>
    </r>
  </si>
  <si>
    <r>
      <t xml:space="preserve">If both Criteria have been fulfilled, i.e., 'Yes' is indicated, indicate 'Sufficiently Competent' for 'Overall Result' in </t>
    </r>
    <r>
      <rPr>
        <b/>
        <sz val="11"/>
        <color theme="1"/>
        <rFont val="Arial"/>
        <family val="2"/>
      </rPr>
      <t>Sheet 2: Column F</t>
    </r>
    <r>
      <rPr>
        <sz val="11"/>
        <color theme="1"/>
        <rFont val="Arial"/>
        <family val="2"/>
      </rPr>
      <t>. Otherwise if one or both Criteria were not fulfilled, i.e., 'No' is indicated, indicate 'Insufficiently Competent' for 'Overall Result'.</t>
    </r>
  </si>
  <si>
    <r>
      <t xml:space="preserve">Review the accuracy of the results, i.e., the rating each Subject, as well as the Overall Result in </t>
    </r>
    <r>
      <rPr>
        <b/>
        <sz val="11"/>
        <color theme="1"/>
        <rFont val="Arial"/>
        <family val="2"/>
      </rPr>
      <t>Sheet 2: Column F</t>
    </r>
    <r>
      <rPr>
        <sz val="11"/>
        <color theme="1"/>
        <rFont val="Arial"/>
        <family val="2"/>
      </rPr>
      <t xml:space="preserve">, and determine if any changes may need to be made to the entries in </t>
    </r>
    <r>
      <rPr>
        <b/>
        <sz val="11"/>
        <color theme="1"/>
        <rFont val="Arial"/>
        <family val="2"/>
      </rPr>
      <t>Sheet 1: Columns E and F</t>
    </r>
    <r>
      <rPr>
        <sz val="11"/>
        <color theme="1"/>
        <rFont val="Arial"/>
        <family val="2"/>
      </rPr>
      <t xml:space="preserve"> accordingly. </t>
    </r>
  </si>
  <si>
    <t>This allows the trainer/instructor to review the results in a holistic manner and to correct any inaccuracies in recording the results for each Subject or details of each 'Not Satisfactory' or 'Not Observed' OB in the Onsite Assessment. 
However, the trainer/evaluator should refrain from changing the final outcome/Overall Result of the assessment, i.e., changing from 'Sufficiently Competent' to 'Insufficiently Competent' or vice versa, unless absolutely necessary.</t>
  </si>
  <si>
    <t xml:space="preserve">Achieved a minimal Rating of 2 for each Competency </t>
  </si>
  <si>
    <t>Criteria to determine sufficient competency of trainee</t>
  </si>
  <si>
    <r>
      <t xml:space="preserve">Under the Section 'Criteria to determine sufficient competency of trainee', check if the following Criteria are fulfilled:
(i) Achieved a minimal Rating of 2 for each Competency; and
(ii) Achieved a Rating of 2 and below for no more than 20% of the OBs for each Competency i.e. no more than 2 ST OBs and 1 RM OB with a Rating of 2 and below.
If each criterion is fulfilled, indicate 'Yes' in the cells on the right of the criterion description, i.e., in </t>
    </r>
    <r>
      <rPr>
        <b/>
        <sz val="11"/>
        <color theme="1"/>
        <rFont val="Arial"/>
        <family val="2"/>
      </rPr>
      <t>Sheet 2: Column F</t>
    </r>
    <r>
      <rPr>
        <sz val="11"/>
        <color theme="1"/>
        <rFont val="Arial"/>
        <family val="2"/>
      </rPr>
      <t>. Otherwise, indicate 'No'.</t>
    </r>
  </si>
  <si>
    <t xml:space="preserve">The first criterion addresses the "width", i.e. it intends that the trainee should be well-balanced in both competencies. The second criterion addresses the "depth", i.e. it intends that the trainee should achieve a high proficiency among the OBs within a Competency.  
The threshold of 20% of the OBs of each Competency with a Rating of 2 and below provides a high level of assurance that the trainee can demonstrate most of the OBs to a sufficient degree.
This function is automated in this Excel tool. The cell colour will show green if 'Yes', and red if 'No'. 
The profile of the results for each competency are also visually depicted in two separate charts in Sheet 3. The left axis shows the rating of the individual OBs and the overall competency, while the right axis shows the no. of subjects which involve this OB. Ideally, the trainee should achieve a result where the former commensurates with the latter, e.g., an OB which is involved in more subjects should achieve a higher rating.   </t>
  </si>
  <si>
    <r>
      <t xml:space="preserve">10. </t>
    </r>
    <r>
      <rPr>
        <b/>
        <sz val="11"/>
        <color theme="1"/>
        <rFont val="Arial"/>
        <family val="2"/>
      </rPr>
      <t>Sheets 2 and 3</t>
    </r>
    <r>
      <rPr>
        <sz val="11"/>
        <color theme="1"/>
        <rFont val="Arial"/>
        <family val="2"/>
      </rPr>
      <t>: Check whether each Criterion is fulfilled</t>
    </r>
  </si>
  <si>
    <t xml:space="preserve">Both criteria must be fulfilled in order for the trainee to be assessed as sufficiently competent.
This function is automated in this Excel tool, and the cell colour will show green if 'Sufficiently Competent', and red if 'Insufficiently Competent'. </t>
  </si>
  <si>
    <t>Borderline - Occasionally demonstrates (several) OB(s) when needed</t>
  </si>
  <si>
    <t>Insufficient - Rarely demonstrates OB(s) when needed</t>
  </si>
  <si>
    <t>Sufficient - Regularly demonstrates (some) OB(s) when needed.</t>
  </si>
  <si>
    <t>High - Regularly demonstrates (most) OB(s) when needed.</t>
  </si>
  <si>
    <t>Description of level of demonstration of OB/Competency</t>
  </si>
  <si>
    <t>Percentage of time OB/Competency was satisfactory</t>
  </si>
  <si>
    <t>Excellent - Consistently demonstrates (almost all) OB(s) when needed</t>
  </si>
  <si>
    <t>Accurately evaluates the inter-relationship between various systems, including SMS, quality, and compliance of the stakeholder, recognizing how these components interact and interface, while maintaining an objective, non-punitive, and no-blame approach.</t>
  </si>
  <si>
    <t>Recognizes the essential components of a functional SMS and their interoperability, cultural aspects, human and organisational factors, and the confidentiality of safety information (particularly the reporting system).</t>
  </si>
  <si>
    <t>Accurately assesses how different management systems interact with one another across various stakeholders, including interfaces and human and organizational factors.</t>
  </si>
  <si>
    <t>Assesses the achievement of safety performance objectives using risk management and compliance monitoring principles, considering organizational capability and maturity.</t>
  </si>
  <si>
    <t>Understands the impact of the regulatory framework on the safety issues and challenges of the stakeholder.</t>
  </si>
  <si>
    <t>Identifies whether strategic decisions consider risk assessment principles and results.</t>
  </si>
  <si>
    <t>Understands the relationship between Safety Risk Management and Safety Assurance processes, and evaluates risk mitigation actions and proposed system changes.</t>
  </si>
  <si>
    <r>
      <rPr>
        <u/>
        <sz val="11"/>
        <color theme="1"/>
        <rFont val="Arial"/>
        <family val="2"/>
      </rPr>
      <t>Contents</t>
    </r>
    <r>
      <rPr>
        <sz val="11"/>
        <color theme="1"/>
        <rFont val="Arial"/>
        <family val="2"/>
      </rPr>
      <t xml:space="preserve">
The SMS Inspector Competency Assessment Tool consists of six sheets, namely '</t>
    </r>
    <r>
      <rPr>
        <b/>
        <sz val="11"/>
        <color theme="1"/>
        <rFont val="Arial"/>
        <family val="2"/>
      </rPr>
      <t>0. User Guide</t>
    </r>
    <r>
      <rPr>
        <sz val="11"/>
        <color theme="1"/>
        <rFont val="Arial"/>
        <family val="2"/>
      </rPr>
      <t>', '</t>
    </r>
    <r>
      <rPr>
        <b/>
        <sz val="11"/>
        <color theme="1"/>
        <rFont val="Arial"/>
        <family val="2"/>
      </rPr>
      <t>1. Onsite Assessment Results</t>
    </r>
    <r>
      <rPr>
        <sz val="11"/>
        <color theme="1"/>
        <rFont val="Arial"/>
        <family val="2"/>
      </rPr>
      <t>', '</t>
    </r>
    <r>
      <rPr>
        <b/>
        <sz val="11"/>
        <color theme="1"/>
        <rFont val="Arial"/>
        <family val="2"/>
      </rPr>
      <t>2. Results Tally &amp; Remedial Actions</t>
    </r>
    <r>
      <rPr>
        <sz val="11"/>
        <color theme="1"/>
        <rFont val="Arial"/>
        <family val="2"/>
      </rPr>
      <t>', '</t>
    </r>
    <r>
      <rPr>
        <b/>
        <sz val="11"/>
        <color theme="1"/>
        <rFont val="Arial"/>
        <family val="2"/>
      </rPr>
      <t>3. Results Profile Charts</t>
    </r>
    <r>
      <rPr>
        <sz val="11"/>
        <color theme="1"/>
        <rFont val="Arial"/>
        <family val="2"/>
      </rPr>
      <t>', '</t>
    </r>
    <r>
      <rPr>
        <b/>
        <sz val="11"/>
        <color theme="1"/>
        <rFont val="Arial"/>
        <family val="2"/>
      </rPr>
      <t>4. Reference - Observable Behaviour Descriptions</t>
    </r>
    <r>
      <rPr>
        <sz val="11"/>
        <color theme="1"/>
        <rFont val="Arial"/>
        <family val="2"/>
      </rPr>
      <t xml:space="preserve">', and </t>
    </r>
    <r>
      <rPr>
        <b/>
        <sz val="11"/>
        <color theme="1"/>
        <rFont val="Arial"/>
        <family val="2"/>
      </rPr>
      <t>'Reference - Rating Scale'</t>
    </r>
    <r>
      <rPr>
        <sz val="11"/>
        <color theme="1"/>
        <rFont val="Arial"/>
        <family val="2"/>
      </rPr>
      <t xml:space="preserve">. 
</t>
    </r>
    <r>
      <rPr>
        <b/>
        <sz val="11"/>
        <color theme="1"/>
        <rFont val="Arial"/>
        <family val="2"/>
      </rPr>
      <t xml:space="preserve">Sheets 1, 2 and 3 </t>
    </r>
    <r>
      <rPr>
        <sz val="11"/>
        <color theme="1"/>
        <rFont val="Arial"/>
        <family val="2"/>
      </rPr>
      <t xml:space="preserve">are to be used in sequential order, while </t>
    </r>
    <r>
      <rPr>
        <b/>
        <sz val="11"/>
        <color theme="1"/>
        <rFont val="Arial"/>
        <family val="2"/>
      </rPr>
      <t xml:space="preserve">Sheets 0, 4 and 5 </t>
    </r>
    <r>
      <rPr>
        <sz val="11"/>
        <color theme="1"/>
        <rFont val="Arial"/>
        <family val="2"/>
      </rPr>
      <t xml:space="preserve">serve as reference.
</t>
    </r>
    <r>
      <rPr>
        <u/>
        <sz val="11"/>
        <color theme="1"/>
        <rFont val="Arial"/>
        <family val="2"/>
      </rPr>
      <t xml:space="preserve">Design Considerations </t>
    </r>
    <r>
      <rPr>
        <sz val="11"/>
        <color theme="1"/>
        <rFont val="Arial"/>
        <family val="2"/>
      </rPr>
      <t xml:space="preserve">
-The Competency Assessment Tool assesses the competencies of SYSTEMS THINKING and RISK MANAGEMENT, recognizing them as the most important for inspectors working with SMS. The other CASI competencies are common to all inspectors and should be evaluated through other mechanisms.
-This assessment methodology should be practical and manageable for SMS trainers/instructors to use during the onsite assessment, while concurrently engaging the service provider during the assessment (if needed). As such, the methdology adopts a negative approach, i.e., it enables the competency assessor to identify OBs which were clearly lacking or not demonstrated for each Subject, instead of a positive approach where it would be a challenging and intense task for the trainer/evaluator to scrutinise several OBs for all Subjects.
-The assessment should be fair and objective, and the results should be transparent in reflecting the trainee's performance across the OBs, and in showing how the sufficiency of the trainee's competency is determined.
-The form should be relatively straightforward and quick for the trainer/instructor to fill in and tally the results, and serve as a decision aid for the trainer/instructor to determine whether the trainee is sufficiently competent.
-The rating scale used to measure the satisfactory demonstration of the OBs and Competency should be similar to that of typical assessments which use the competency-based training and assessment (CBTA) approach. 
-The results are supported by visual aids which provide a quick overview of the trainee's performance profile, including a breakdown of the rating for the various OBs, and whether the various criteria to determine sufficient competency of the trainee were fulfilled.
-The tool is flexible and can be used for both qualitative and quantitative assessments. For a qualitative assessment, the first sheet of the form may serve as a guide for evaluating inspector competency without using the scoring formula, allowing SMS trainers/evaluators to assess a trainee in a more qualitative manner.
-The grading criteria should be relatively strict and comprehensive in ensuring that the trainee has satisfactorily demonstrated all the OBs. However, in view of practical resourcing purposes, flexibility should be accorded to the trainer/evaluator to determine whether the trainee is sufficiently competent to conduct SMS assessments when most of the OBs are fulfilled, albeit on condition that remedial action will be taken to address OBs which were not fulfilled. For example, the remedial action could constitute undergoing further training/understudy and be observed by the competency assessor during a future assessment(s).
</t>
    </r>
    <r>
      <rPr>
        <u/>
        <sz val="11"/>
        <color theme="1"/>
        <rFont val="Arial"/>
        <family val="2"/>
      </rPr>
      <t>Instructions</t>
    </r>
    <r>
      <rPr>
        <sz val="11"/>
        <color theme="1"/>
        <rFont val="Arial"/>
        <family val="2"/>
      </rPr>
      <t xml:space="preserve">
The below table contains the steps to use the SMS Inspector Competency Assessment Tool. 
Cells requiring the Trainer's/Evaluator's input are highlighted in a light gold colour. 
Examples of how to fill in the tool are also provided in italic text and grey shaded cells at the top of the tables in </t>
    </r>
    <r>
      <rPr>
        <b/>
        <sz val="11"/>
        <color theme="1"/>
        <rFont val="Arial"/>
        <family val="2"/>
      </rPr>
      <t>Sheets 1 and 2</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</si>
</sst>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Arial"/>
      <family val="2"/>
    </font>
    <font>
      <b/>
      <sz val="11"/>
      <color theme="1"/>
      <name val="Arial"/>
      <family val="2"/>
    </font>
    <font>
      <b/>
      <sz val="11"/>
      <color theme="0" tint="-4.9989318521683403E-2"/>
      <name val="Arial"/>
      <family val="2"/>
    </font>
    <font>
      <i/>
      <sz val="11"/>
      <color theme="0" tint="-4.9989318521683403E-2"/>
      <name val="Arial"/>
      <family val="2"/>
    </font>
    <font>
      <sz val="8"/>
      <name val="Calibri"/>
      <family val="2"/>
      <scheme val="minor"/>
    </font>
    <font>
      <sz val="11"/>
      <color theme="0" tint="-4.9989318521683403E-2"/>
      <name val="Arial"/>
      <family val="2"/>
    </font>
    <font>
      <u/>
      <sz val="11"/>
      <color theme="1"/>
      <name val="Arial"/>
      <family val="2"/>
    </font>
    <font>
      <i/>
      <sz val="11"/>
      <color theme="1"/>
      <name val="Arial"/>
      <family val="2"/>
    </font>
    <font>
      <i/>
      <sz val="9"/>
      <color theme="0" tint="-4.9989318521683403E-2"/>
      <name val="Arial"/>
      <family val="2"/>
    </font>
    <font>
      <i/>
      <sz val="11"/>
      <name val="Arial"/>
      <family val="2"/>
    </font>
    <font>
      <i/>
      <sz val="9"/>
      <color theme="1"/>
      <name val="Arial"/>
      <family val="2"/>
    </font>
    <font>
      <b/>
      <i/>
      <sz val="9"/>
      <color theme="1"/>
      <name val="Arial"/>
      <family val="2"/>
    </font>
    <font>
      <sz val="9"/>
      <color theme="1"/>
      <name val="Arial"/>
      <family val="2"/>
    </font>
    <font>
      <sz val="11"/>
      <color theme="1"/>
      <name val="Calibri"/>
      <family val="2"/>
      <scheme val="minor"/>
    </font>
    <font>
      <b/>
      <i/>
      <sz val="11"/>
      <color theme="1"/>
      <name val="Arial"/>
      <family val="2"/>
    </font>
    <font>
      <sz val="11"/>
      <color rgb="FFFF0000"/>
      <name val="Arial"/>
      <family val="2"/>
    </font>
    <font>
      <sz val="11"/>
      <name val="Arial"/>
      <family val="2"/>
    </font>
    <font>
      <sz val="9"/>
      <color theme="1"/>
      <name val="Calibri"/>
      <family val="2"/>
    </font>
  </fonts>
  <fills count="6">
    <fill>
      <patternFill patternType="none"/>
    </fill>
    <fill>
      <patternFill patternType="gray125"/>
    </fill>
    <fill>
      <patternFill patternType="solid">
        <fgColor theme="7" tint="0.79998168889431442"/>
        <bgColor indexed="64"/>
      </patternFill>
    </fill>
    <fill>
      <patternFill patternType="solid">
        <fgColor theme="2" tint="-0.749992370372631"/>
        <bgColor indexed="64"/>
      </patternFill>
    </fill>
    <fill>
      <patternFill patternType="solid">
        <fgColor theme="2"/>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bottom/>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s>
  <cellStyleXfs count="2">
    <xf numFmtId="0" fontId="0" fillId="0" borderId="0"/>
    <xf numFmtId="9" fontId="14" fillId="0" borderId="0" applyFont="0" applyFill="0" applyBorder="0" applyAlignment="0" applyProtection="0"/>
  </cellStyleXfs>
  <cellXfs count="98">
    <xf numFmtId="0" fontId="0" fillId="0" borderId="0" xfId="0"/>
    <xf numFmtId="0" fontId="1" fillId="0" borderId="0" xfId="0" applyFont="1" applyAlignment="1">
      <alignment vertical="top" wrapText="1"/>
    </xf>
    <xf numFmtId="0" fontId="2" fillId="0" borderId="2" xfId="0" applyFont="1" applyBorder="1" applyAlignment="1">
      <alignment vertical="top" wrapText="1"/>
    </xf>
    <xf numFmtId="0" fontId="1" fillId="0" borderId="1" xfId="0" applyFont="1" applyBorder="1" applyAlignment="1">
      <alignment vertical="top" wrapText="1"/>
    </xf>
    <xf numFmtId="0" fontId="3" fillId="3" borderId="5" xfId="0" applyFont="1" applyFill="1" applyBorder="1" applyAlignment="1">
      <alignment vertical="top" wrapText="1"/>
    </xf>
    <xf numFmtId="0" fontId="3" fillId="3" borderId="6" xfId="0" applyFont="1" applyFill="1" applyBorder="1" applyAlignment="1">
      <alignment vertical="top" wrapText="1"/>
    </xf>
    <xf numFmtId="0" fontId="3" fillId="3" borderId="7" xfId="0" applyFont="1" applyFill="1" applyBorder="1" applyAlignment="1">
      <alignment vertical="top" wrapText="1"/>
    </xf>
    <xf numFmtId="0" fontId="1" fillId="0" borderId="9" xfId="0" applyFont="1" applyBorder="1" applyAlignment="1">
      <alignment vertical="top" wrapText="1"/>
    </xf>
    <xf numFmtId="0" fontId="1" fillId="0" borderId="1" xfId="0" applyFont="1" applyBorder="1" applyAlignment="1">
      <alignment horizontal="left" vertical="top" wrapText="1"/>
    </xf>
    <xf numFmtId="0" fontId="1" fillId="2" borderId="1" xfId="0" applyFont="1" applyFill="1" applyBorder="1" applyAlignment="1">
      <alignment horizontal="left" vertical="top" wrapText="1"/>
    </xf>
    <xf numFmtId="0" fontId="2" fillId="0" borderId="16" xfId="0" applyFont="1" applyBorder="1" applyAlignment="1">
      <alignment vertical="top" wrapText="1"/>
    </xf>
    <xf numFmtId="10" fontId="8" fillId="4" borderId="1" xfId="0" applyNumberFormat="1" applyFont="1" applyFill="1" applyBorder="1" applyAlignment="1">
      <alignment horizontal="center" vertical="top" wrapText="1"/>
    </xf>
    <xf numFmtId="0" fontId="1" fillId="0" borderId="10" xfId="0" applyFont="1" applyBorder="1" applyAlignment="1">
      <alignment vertical="top" wrapText="1"/>
    </xf>
    <xf numFmtId="0" fontId="1" fillId="0" borderId="13" xfId="0" applyFont="1" applyBorder="1" applyAlignment="1">
      <alignment vertical="top" wrapText="1"/>
    </xf>
    <xf numFmtId="0" fontId="2" fillId="0" borderId="0" xfId="0" applyFont="1" applyAlignment="1">
      <alignment vertical="top" wrapText="1"/>
    </xf>
    <xf numFmtId="0" fontId="1" fillId="0" borderId="0" xfId="0" applyFont="1"/>
    <xf numFmtId="0" fontId="1" fillId="0" borderId="15" xfId="0" applyFont="1" applyBorder="1" applyAlignment="1">
      <alignment vertical="top" wrapText="1"/>
    </xf>
    <xf numFmtId="0" fontId="2" fillId="0" borderId="0" xfId="0" applyFont="1" applyAlignment="1">
      <alignment horizontal="center"/>
    </xf>
    <xf numFmtId="0" fontId="3" fillId="3" borderId="18" xfId="0" applyFont="1" applyFill="1" applyBorder="1" applyAlignment="1">
      <alignment vertical="top" wrapText="1"/>
    </xf>
    <xf numFmtId="0" fontId="3" fillId="3" borderId="19" xfId="0" applyFont="1" applyFill="1" applyBorder="1" applyAlignment="1">
      <alignment vertical="top" wrapText="1"/>
    </xf>
    <xf numFmtId="0" fontId="3" fillId="3" borderId="20" xfId="0" applyFont="1" applyFill="1" applyBorder="1" applyAlignment="1">
      <alignment vertical="top" wrapText="1"/>
    </xf>
    <xf numFmtId="0" fontId="10" fillId="4" borderId="21" xfId="0" applyFont="1" applyFill="1" applyBorder="1" applyAlignment="1">
      <alignment vertical="top" wrapText="1"/>
    </xf>
    <xf numFmtId="9" fontId="1" fillId="0" borderId="1" xfId="0" applyNumberFormat="1" applyFont="1" applyBorder="1" applyAlignment="1">
      <alignment vertical="top" wrapText="1"/>
    </xf>
    <xf numFmtId="0" fontId="11" fillId="4" borderId="9" xfId="0" applyFont="1" applyFill="1" applyBorder="1" applyAlignment="1">
      <alignment horizontal="center" vertical="center" wrapText="1"/>
    </xf>
    <xf numFmtId="0" fontId="11" fillId="4" borderId="1" xfId="0" applyFont="1" applyFill="1" applyBorder="1" applyAlignment="1">
      <alignment horizontal="center" vertical="center" wrapText="1"/>
    </xf>
    <xf numFmtId="10" fontId="11" fillId="4" borderId="1" xfId="0" applyNumberFormat="1" applyFont="1" applyFill="1" applyBorder="1" applyAlignment="1">
      <alignment horizontal="center" vertical="center" wrapText="1"/>
    </xf>
    <xf numFmtId="0" fontId="11" fillId="4" borderId="10" xfId="0" applyFont="1" applyFill="1" applyBorder="1" applyAlignment="1">
      <alignment horizontal="left" vertical="center" wrapText="1"/>
    </xf>
    <xf numFmtId="0" fontId="3" fillId="3" borderId="22" xfId="0" applyFont="1" applyFill="1" applyBorder="1" applyAlignment="1">
      <alignment vertical="top" wrapText="1"/>
    </xf>
    <xf numFmtId="0" fontId="3" fillId="3" borderId="23" xfId="0" applyFont="1" applyFill="1" applyBorder="1" applyAlignment="1">
      <alignment vertical="top" wrapText="1"/>
    </xf>
    <xf numFmtId="0" fontId="1" fillId="0" borderId="21" xfId="0" applyFont="1" applyBorder="1" applyAlignment="1">
      <alignment vertical="top" wrapText="1"/>
    </xf>
    <xf numFmtId="0" fontId="0" fillId="0" borderId="0" xfId="0" pivotButton="1"/>
    <xf numFmtId="0" fontId="0" fillId="0" borderId="0" xfId="0" applyAlignment="1">
      <alignment horizontal="left"/>
    </xf>
    <xf numFmtId="10" fontId="0" fillId="0" borderId="0" xfId="0" applyNumberFormat="1"/>
    <xf numFmtId="0" fontId="1" fillId="5" borderId="9" xfId="0" applyFont="1" applyFill="1" applyBorder="1" applyAlignment="1">
      <alignment vertical="top" wrapText="1"/>
    </xf>
    <xf numFmtId="0" fontId="1" fillId="5" borderId="14" xfId="0" applyFont="1" applyFill="1" applyBorder="1" applyAlignment="1">
      <alignment vertical="top" wrapText="1"/>
    </xf>
    <xf numFmtId="0" fontId="1" fillId="0" borderId="26" xfId="0" applyFont="1" applyBorder="1" applyAlignment="1">
      <alignment vertical="top" wrapText="1"/>
    </xf>
    <xf numFmtId="0" fontId="1" fillId="2" borderId="10" xfId="0" applyFont="1" applyFill="1" applyBorder="1" applyAlignment="1">
      <alignment horizontal="left" vertical="top" wrapText="1"/>
    </xf>
    <xf numFmtId="0" fontId="1" fillId="5" borderId="1" xfId="0" applyFont="1" applyFill="1" applyBorder="1" applyAlignment="1">
      <alignment horizontal="left" vertical="top" wrapText="1"/>
    </xf>
    <xf numFmtId="0" fontId="15" fillId="0" borderId="0" xfId="0" applyFont="1" applyAlignment="1">
      <alignment horizontal="left" vertical="top" wrapText="1"/>
    </xf>
    <xf numFmtId="0" fontId="2" fillId="0" borderId="1" xfId="0" applyFont="1" applyBorder="1" applyAlignment="1">
      <alignment vertical="top" wrapText="1"/>
    </xf>
    <xf numFmtId="0" fontId="6" fillId="3" borderId="1" xfId="0" applyFont="1" applyFill="1" applyBorder="1" applyAlignment="1">
      <alignment vertical="top" wrapText="1"/>
    </xf>
    <xf numFmtId="0" fontId="1" fillId="0" borderId="0" xfId="0" applyFont="1" applyAlignment="1">
      <alignment vertical="top"/>
    </xf>
    <xf numFmtId="0" fontId="16" fillId="0" borderId="0" xfId="0" applyFont="1" applyAlignment="1">
      <alignment vertical="top"/>
    </xf>
    <xf numFmtId="0" fontId="17" fillId="5" borderId="1" xfId="0" applyFont="1" applyFill="1" applyBorder="1" applyAlignment="1">
      <alignment horizontal="left" vertical="top" wrapText="1"/>
    </xf>
    <xf numFmtId="0" fontId="17" fillId="0" borderId="1" xfId="0" applyFont="1" applyBorder="1" applyAlignment="1">
      <alignment horizontal="left" vertical="top" wrapText="1"/>
    </xf>
    <xf numFmtId="10" fontId="2" fillId="0" borderId="3" xfId="0" applyNumberFormat="1" applyFont="1" applyBorder="1" applyAlignment="1">
      <alignment vertical="top" wrapText="1"/>
    </xf>
    <xf numFmtId="10" fontId="2" fillId="0" borderId="2" xfId="1" applyNumberFormat="1" applyFont="1" applyBorder="1" applyAlignment="1">
      <alignment vertical="top" wrapText="1"/>
    </xf>
    <xf numFmtId="10" fontId="2" fillId="0" borderId="32" xfId="0" applyNumberFormat="1" applyFont="1" applyBorder="1" applyAlignment="1">
      <alignment vertical="top" wrapText="1"/>
    </xf>
    <xf numFmtId="0" fontId="8" fillId="4" borderId="1" xfId="0" applyFont="1" applyFill="1" applyBorder="1" applyAlignment="1">
      <alignment horizontal="center" vertical="top" wrapText="1"/>
    </xf>
    <xf numFmtId="0" fontId="6" fillId="3" borderId="23" xfId="0" applyFont="1" applyFill="1" applyBorder="1" applyAlignment="1">
      <alignment vertical="top" wrapText="1"/>
    </xf>
    <xf numFmtId="0" fontId="15" fillId="0" borderId="1" xfId="0" applyFont="1" applyBorder="1" applyAlignment="1">
      <alignment horizontal="center" vertical="top" wrapText="1"/>
    </xf>
    <xf numFmtId="10" fontId="2" fillId="0" borderId="37" xfId="1" applyNumberFormat="1" applyFont="1" applyBorder="1" applyAlignment="1">
      <alignment vertical="top" wrapText="1"/>
    </xf>
    <xf numFmtId="10" fontId="8" fillId="4" borderId="1" xfId="1" applyNumberFormat="1" applyFont="1" applyFill="1" applyBorder="1" applyAlignment="1">
      <alignment horizontal="center" vertical="top" wrapText="1"/>
    </xf>
    <xf numFmtId="0" fontId="8" fillId="4" borderId="2" xfId="0" applyFont="1" applyFill="1" applyBorder="1" applyAlignment="1">
      <alignment horizontal="center" vertical="top" wrapText="1"/>
    </xf>
    <xf numFmtId="0" fontId="2" fillId="0" borderId="1" xfId="0" applyFont="1" applyBorder="1" applyAlignment="1">
      <alignment horizontal="center" vertical="top" wrapText="1"/>
    </xf>
    <xf numFmtId="0" fontId="8" fillId="4" borderId="1" xfId="0" applyFont="1" applyFill="1" applyBorder="1" applyAlignment="1">
      <alignment vertical="top" wrapText="1"/>
    </xf>
    <xf numFmtId="0" fontId="1" fillId="0" borderId="1" xfId="0" applyFont="1" applyBorder="1"/>
    <xf numFmtId="0" fontId="1" fillId="0" borderId="15" xfId="0" applyFont="1" applyBorder="1"/>
    <xf numFmtId="0" fontId="2" fillId="5" borderId="1" xfId="0" applyFont="1" applyFill="1" applyBorder="1" applyAlignment="1">
      <alignment horizontal="center"/>
    </xf>
    <xf numFmtId="0" fontId="2" fillId="5" borderId="10" xfId="0" applyFont="1" applyFill="1" applyBorder="1" applyAlignment="1">
      <alignment horizontal="center"/>
    </xf>
    <xf numFmtId="0" fontId="3" fillId="3" borderId="25" xfId="0" applyFont="1" applyFill="1" applyBorder="1" applyAlignment="1">
      <alignment vertical="top" wrapText="1"/>
    </xf>
    <xf numFmtId="0" fontId="3" fillId="3" borderId="24" xfId="0" applyFont="1" applyFill="1" applyBorder="1" applyAlignment="1">
      <alignment vertical="top" wrapText="1"/>
    </xf>
    <xf numFmtId="0" fontId="1" fillId="5" borderId="9" xfId="0" applyFont="1" applyFill="1" applyBorder="1" applyAlignment="1">
      <alignment horizontal="center"/>
    </xf>
    <xf numFmtId="0" fontId="1" fillId="5" borderId="14" xfId="0" applyFont="1" applyFill="1" applyBorder="1" applyAlignment="1">
      <alignment horizontal="center"/>
    </xf>
    <xf numFmtId="0" fontId="2" fillId="5" borderId="9" xfId="0" applyFont="1" applyFill="1" applyBorder="1" applyAlignment="1">
      <alignment horizontal="center" vertical="top" wrapText="1"/>
    </xf>
    <xf numFmtId="0" fontId="2" fillId="5" borderId="1" xfId="0" applyFont="1" applyFill="1" applyBorder="1" applyAlignment="1">
      <alignment horizontal="center" vertical="top" wrapText="1"/>
    </xf>
    <xf numFmtId="0" fontId="2" fillId="5" borderId="10" xfId="0" applyFont="1" applyFill="1" applyBorder="1" applyAlignment="1">
      <alignment horizontal="center" vertical="top" wrapText="1"/>
    </xf>
    <xf numFmtId="0" fontId="1" fillId="4" borderId="0" xfId="0" applyFont="1" applyFill="1" applyAlignment="1">
      <alignment horizontal="left" vertical="top" wrapText="1"/>
    </xf>
    <xf numFmtId="0" fontId="2" fillId="0" borderId="0" xfId="0" applyFont="1" applyAlignment="1">
      <alignment horizontal="center" vertical="top" wrapText="1"/>
    </xf>
    <xf numFmtId="0" fontId="1" fillId="0" borderId="29" xfId="0" applyFont="1" applyBorder="1" applyAlignment="1">
      <alignment horizontal="center" vertical="top" wrapText="1"/>
    </xf>
    <xf numFmtId="0" fontId="1" fillId="0" borderId="30" xfId="0" applyFont="1" applyBorder="1" applyAlignment="1">
      <alignment horizontal="center" vertical="top" wrapText="1"/>
    </xf>
    <xf numFmtId="0" fontId="1" fillId="0" borderId="31" xfId="0" applyFont="1" applyBorder="1" applyAlignment="1">
      <alignment horizontal="center" vertical="top" wrapText="1"/>
    </xf>
    <xf numFmtId="0" fontId="2" fillId="0" borderId="33" xfId="0" applyFont="1" applyBorder="1" applyAlignment="1">
      <alignment horizontal="center" vertical="top" wrapText="1"/>
    </xf>
    <xf numFmtId="0" fontId="2" fillId="0" borderId="34" xfId="0" applyFont="1" applyBorder="1" applyAlignment="1">
      <alignment horizontal="center" vertical="top" wrapText="1"/>
    </xf>
    <xf numFmtId="0" fontId="2" fillId="0" borderId="35" xfId="0" applyFont="1" applyBorder="1" applyAlignment="1">
      <alignment horizontal="center" vertical="top" wrapText="1"/>
    </xf>
    <xf numFmtId="0" fontId="1" fillId="0" borderId="8" xfId="0" quotePrefix="1" applyFont="1" applyBorder="1" applyAlignment="1">
      <alignment horizontal="center" vertical="top" wrapText="1"/>
    </xf>
    <xf numFmtId="0" fontId="1" fillId="0" borderId="3" xfId="0" quotePrefix="1" applyFont="1" applyBorder="1" applyAlignment="1">
      <alignment horizontal="center" vertical="top" wrapText="1"/>
    </xf>
    <xf numFmtId="0" fontId="1" fillId="0" borderId="4" xfId="0" quotePrefix="1" applyFont="1" applyBorder="1" applyAlignment="1">
      <alignment horizontal="center" vertical="top" wrapText="1"/>
    </xf>
    <xf numFmtId="0" fontId="3" fillId="3" borderId="11"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3" borderId="36"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1" fillId="0" borderId="27" xfId="0" applyFont="1" applyBorder="1" applyAlignment="1">
      <alignment horizontal="center" vertical="top" wrapText="1"/>
    </xf>
    <xf numFmtId="0" fontId="1" fillId="0" borderId="28" xfId="0" applyFont="1" applyBorder="1" applyAlignment="1">
      <alignment horizontal="center" vertical="top" wrapText="1"/>
    </xf>
    <xf numFmtId="0" fontId="3" fillId="3" borderId="25"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19" xfId="0" applyFont="1" applyFill="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2" fillId="0" borderId="17" xfId="0" applyFont="1" applyBorder="1" applyAlignment="1">
      <alignment horizontal="center" vertical="top" wrapText="1"/>
    </xf>
    <xf numFmtId="0" fontId="2" fillId="5" borderId="8" xfId="0" applyFont="1" applyFill="1" applyBorder="1" applyAlignment="1">
      <alignment horizontal="center" vertical="top" wrapText="1"/>
    </xf>
    <xf numFmtId="0" fontId="2" fillId="5" borderId="17" xfId="0" applyFont="1" applyFill="1" applyBorder="1" applyAlignment="1">
      <alignment horizontal="center" vertical="top" wrapText="1"/>
    </xf>
    <xf numFmtId="0" fontId="3" fillId="3" borderId="38"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39" xfId="0" applyFont="1" applyFill="1" applyBorder="1" applyAlignment="1">
      <alignment horizontal="center" vertical="top" wrapText="1"/>
    </xf>
    <xf numFmtId="0" fontId="3" fillId="3" borderId="35" xfId="0" applyFont="1" applyFill="1" applyBorder="1" applyAlignment="1">
      <alignment horizontal="center" vertical="top" wrapText="1"/>
    </xf>
  </cellXfs>
  <cellStyles count="2">
    <cellStyle name="Normal" xfId="0" builtinId="0"/>
    <cellStyle name="Percent" xfId="1" builtinId="5"/>
  </cellStyles>
  <dxfs count="45">
    <dxf>
      <font>
        <b/>
        <i val="0"/>
        <color theme="9" tint="-0.499984740745262"/>
      </font>
      <fill>
        <patternFill>
          <bgColor theme="9" tint="0.59996337778862885"/>
        </patternFill>
      </fill>
    </dxf>
    <dxf>
      <font>
        <b/>
        <i val="0"/>
        <color rgb="FFC00000"/>
      </font>
      <fill>
        <patternFill>
          <bgColor theme="5" tint="0.59996337778862885"/>
        </patternFill>
      </fill>
    </dxf>
    <dxf>
      <font>
        <b val="0"/>
        <i/>
        <color theme="9" tint="-0.499984740745262"/>
      </font>
      <fill>
        <patternFill>
          <bgColor theme="9" tint="0.59996337778862885"/>
        </patternFill>
      </fill>
    </dxf>
    <dxf>
      <font>
        <b val="0"/>
        <i/>
        <color rgb="FFC00000"/>
      </font>
      <fill>
        <patternFill>
          <bgColor theme="5" tint="0.59996337778862885"/>
        </patternFill>
      </fill>
    </dxf>
    <dxf>
      <font>
        <color theme="5" tint="-0.499984740745262"/>
      </font>
      <fill>
        <patternFill>
          <bgColor theme="5" tint="0.79998168889431442"/>
        </patternFill>
      </fill>
    </dxf>
    <dxf>
      <font>
        <color theme="9" tint="-0.499984740745262"/>
      </font>
      <fill>
        <patternFill>
          <bgColor theme="9" tint="0.79998168889431442"/>
        </patternFill>
      </fill>
    </dxf>
    <dxf>
      <font>
        <color theme="5" tint="-0.499984740745262"/>
      </font>
      <fill>
        <patternFill>
          <bgColor theme="5" tint="0.79998168889431442"/>
        </patternFill>
      </fill>
    </dxf>
    <dxf>
      <font>
        <color theme="9" tint="-0.499984740745262"/>
      </font>
      <fill>
        <patternFill>
          <bgColor theme="9" tint="0.79998168889431442"/>
        </patternFill>
      </fill>
    </dxf>
    <dxf>
      <fill>
        <patternFill>
          <bgColor theme="5" tint="0.59996337778862885"/>
        </patternFill>
      </fill>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strike val="0"/>
        <condense val="0"/>
        <extend val="0"/>
        <outline val="0"/>
        <shadow val="0"/>
        <u val="none"/>
        <vertAlign val="baseline"/>
        <sz val="11"/>
        <color theme="1"/>
        <name val="Arial"/>
        <family val="2"/>
        <scheme val="none"/>
      </font>
      <numFmt numFmtId="0" formatCode="General"/>
      <fill>
        <patternFill patternType="solid">
          <fgColor indexed="64"/>
          <bgColor theme="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strike val="0"/>
        <condense val="0"/>
        <extend val="0"/>
        <outline val="0"/>
        <shadow val="0"/>
        <u val="none"/>
        <vertAlign val="baseline"/>
        <sz val="11"/>
        <color theme="1"/>
        <name val="Arial"/>
        <family val="2"/>
        <scheme val="none"/>
      </font>
      <numFmt numFmtId="0" formatCode="General"/>
      <fill>
        <patternFill patternType="solid">
          <fgColor indexed="64"/>
          <bgColor theme="2"/>
        </patternFill>
      </fill>
      <alignment horizontal="center" vertical="top" textRotation="0" wrapText="1" indent="0" justifyLastLine="0" shrinkToFit="0" readingOrder="0"/>
      <border diagonalUp="0" diagonalDown="0" outline="0">
        <left/>
        <right/>
        <top style="thin">
          <color indexed="64"/>
        </top>
        <bottom style="thin">
          <color indexed="64"/>
        </bottom>
      </border>
    </dxf>
    <dxf>
      <font>
        <b val="0"/>
        <i/>
        <strike val="0"/>
        <condense val="0"/>
        <extend val="0"/>
        <outline val="0"/>
        <shadow val="0"/>
        <u val="none"/>
        <vertAlign val="baseline"/>
        <sz val="11"/>
        <color theme="1"/>
        <name val="Arial"/>
        <family val="2"/>
        <scheme val="none"/>
      </font>
      <numFmt numFmtId="14" formatCode="0.00%"/>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thin">
          <color indexed="64"/>
        </bottom>
      </border>
    </dxf>
    <dxf>
      <border outline="0">
        <bottom style="thin">
          <color indexed="64"/>
        </bottom>
      </border>
    </dxf>
    <dxf>
      <font>
        <b/>
        <i val="0"/>
        <strike val="0"/>
        <condense val="0"/>
        <extend val="0"/>
        <outline val="0"/>
        <shadow val="0"/>
        <u val="none"/>
        <vertAlign val="baseline"/>
        <sz val="11"/>
        <color theme="0" tint="-4.9989318521683403E-2"/>
        <name val="Arial"/>
        <family val="2"/>
        <scheme val="none"/>
      </font>
      <fill>
        <patternFill patternType="solid">
          <fgColor indexed="64"/>
          <bgColor theme="2" tint="-0.74999237037263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strike val="0"/>
        <condense val="0"/>
        <extend val="0"/>
        <outline val="0"/>
        <shadow val="0"/>
        <u val="none"/>
        <vertAlign val="baseline"/>
        <sz val="11"/>
        <color theme="1"/>
        <name val="Arial"/>
        <family val="2"/>
        <scheme val="none"/>
      </font>
      <numFmt numFmtId="0" formatCode="General"/>
      <fill>
        <patternFill patternType="solid">
          <fgColor indexed="64"/>
          <bgColor theme="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Arial"/>
        <family val="2"/>
        <scheme val="none"/>
      </font>
      <numFmt numFmtId="0" formatCode="General"/>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theme="1"/>
        <name val="Arial"/>
        <family val="2"/>
        <scheme val="none"/>
      </font>
      <numFmt numFmtId="14" formatCode="0.00%"/>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dxf>
    <dxf>
      <border outline="0">
        <right style="medium">
          <color indexed="64"/>
        </right>
        <top style="medium">
          <color indexed="64"/>
        </top>
        <bottom style="thin">
          <color indexed="64"/>
        </bottom>
      </border>
    </dxf>
    <dxf>
      <border outline="0">
        <bottom style="thin">
          <color indexed="64"/>
        </bottom>
      </border>
    </dxf>
    <dxf>
      <font>
        <b/>
        <i val="0"/>
        <strike val="0"/>
        <condense val="0"/>
        <extend val="0"/>
        <outline val="0"/>
        <shadow val="0"/>
        <u val="none"/>
        <vertAlign val="baseline"/>
        <sz val="11"/>
        <color theme="0" tint="-4.9989318521683403E-2"/>
        <name val="Arial"/>
        <family val="2"/>
        <scheme val="none"/>
      </font>
      <fill>
        <patternFill patternType="solid">
          <fgColor indexed="64"/>
          <bgColor theme="2" tint="-0.74999237037263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4"/>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4"/>
        <name val="Arial"/>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theme="0" tint="-4.9989318521683403E-2"/>
        <name val="Arial"/>
        <family val="2"/>
        <scheme val="none"/>
      </font>
      <fill>
        <patternFill patternType="solid">
          <fgColor indexed="64"/>
          <bgColor theme="2" tint="-0.74999237037263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505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SG" sz="1400" b="1"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r>
              <a:rPr lang="en-SG" sz="1400" b="1"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rPr>
              <a:t>Competency Profile for Systems Thinking</a:t>
            </a:r>
          </a:p>
        </c:rich>
      </c:tx>
      <c:overlay val="0"/>
      <c:spPr>
        <a:noFill/>
        <a:ln>
          <a:noFill/>
        </a:ln>
        <a:effectLst/>
      </c:spPr>
      <c:txPr>
        <a:bodyPr rot="0" spcFirstLastPara="1" vertOverflow="ellipsis" vert="horz" wrap="square" anchor="ctr" anchorCtr="1"/>
        <a:lstStyle/>
        <a:p>
          <a:pPr algn="ctr" rtl="0">
            <a:defRPr lang="en-SG" sz="1400" b="1"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5.6235672694051018E-2"/>
          <c:y val="0.11070622151724051"/>
          <c:w val="0.64376474038674913"/>
          <c:h val="0.51760788929285939"/>
        </c:manualLayout>
      </c:layout>
      <c:barChart>
        <c:barDir val="col"/>
        <c:grouping val="clustered"/>
        <c:varyColors val="0"/>
        <c:ser>
          <c:idx val="1"/>
          <c:order val="1"/>
          <c:tx>
            <c:strRef>
              <c:f>'2.Results Tally Remedial Action'!$G$5</c:f>
              <c:strCache>
                <c:ptCount val="1"/>
                <c:pt idx="0">
                  <c:v>F. Rating
Below 20%: 1
20%-39%: 2
40%-59%: 3
60%-79%: 4
Above 80%: 5</c:v>
                </c:pt>
              </c:strCache>
            </c:strRef>
          </c:tx>
          <c:spPr>
            <a:solidFill>
              <a:schemeClr val="accent2"/>
            </a:solidFill>
            <a:ln>
              <a:noFill/>
            </a:ln>
            <a:effectLst/>
          </c:spPr>
          <c:invertIfNegative val="0"/>
          <c:cat>
            <c:strRef>
              <c:f>'2.Results Tally Remedial Action'!$A$6:$A$18</c:f>
              <c:strCache>
                <c:ptCount val="13"/>
                <c:pt idx="0">
                  <c:v>ST01</c:v>
                </c:pt>
                <c:pt idx="1">
                  <c:v>ST02</c:v>
                </c:pt>
                <c:pt idx="2">
                  <c:v>ST03</c:v>
                </c:pt>
                <c:pt idx="3">
                  <c:v>ST04</c:v>
                </c:pt>
                <c:pt idx="4">
                  <c:v>ST05</c:v>
                </c:pt>
                <c:pt idx="5">
                  <c:v>ST06</c:v>
                </c:pt>
                <c:pt idx="6">
                  <c:v>ST07</c:v>
                </c:pt>
                <c:pt idx="7">
                  <c:v>ST08</c:v>
                </c:pt>
                <c:pt idx="8">
                  <c:v>ST09</c:v>
                </c:pt>
                <c:pt idx="9">
                  <c:v>ST10</c:v>
                </c:pt>
                <c:pt idx="10">
                  <c:v>ST11</c:v>
                </c:pt>
                <c:pt idx="11">
                  <c:v>ST12</c:v>
                </c:pt>
                <c:pt idx="12">
                  <c:v>Overall % of time ST OBs were satisfactory</c:v>
                </c:pt>
              </c:strCache>
            </c:strRef>
          </c:cat>
          <c:val>
            <c:numRef>
              <c:f>'2.Results Tally Remedial Action'!$G$6:$G$18</c:f>
              <c:numCache>
                <c:formatCode>General</c:formatCode>
                <c:ptCount val="13"/>
                <c:pt idx="0">
                  <c:v>5</c:v>
                </c:pt>
                <c:pt idx="1">
                  <c:v>5</c:v>
                </c:pt>
                <c:pt idx="2">
                  <c:v>5</c:v>
                </c:pt>
                <c:pt idx="3">
                  <c:v>5</c:v>
                </c:pt>
                <c:pt idx="4">
                  <c:v>5</c:v>
                </c:pt>
                <c:pt idx="5">
                  <c:v>5</c:v>
                </c:pt>
                <c:pt idx="6">
                  <c:v>5</c:v>
                </c:pt>
                <c:pt idx="7">
                  <c:v>5</c:v>
                </c:pt>
                <c:pt idx="8">
                  <c:v>5</c:v>
                </c:pt>
                <c:pt idx="9">
                  <c:v>5</c:v>
                </c:pt>
                <c:pt idx="10">
                  <c:v>5</c:v>
                </c:pt>
                <c:pt idx="11">
                  <c:v>5</c:v>
                </c:pt>
                <c:pt idx="12">
                  <c:v>5</c:v>
                </c:pt>
              </c:numCache>
            </c:numRef>
          </c:val>
          <c:extLst>
            <c:ext xmlns:c16="http://schemas.microsoft.com/office/drawing/2014/chart" uri="{C3380CC4-5D6E-409C-BE32-E72D297353CC}">
              <c16:uniqueId val="{00000000-5AF4-48A8-8F8C-66E449E8AE91}"/>
            </c:ext>
          </c:extLst>
        </c:ser>
        <c:dLbls>
          <c:showLegendKey val="0"/>
          <c:showVal val="0"/>
          <c:showCatName val="0"/>
          <c:showSerName val="0"/>
          <c:showPercent val="0"/>
          <c:showBubbleSize val="0"/>
        </c:dLbls>
        <c:gapWidth val="219"/>
        <c:axId val="733757744"/>
        <c:axId val="733745264"/>
      </c:barChart>
      <c:scatterChart>
        <c:scatterStyle val="lineMarker"/>
        <c:varyColors val="0"/>
        <c:ser>
          <c:idx val="0"/>
          <c:order val="0"/>
          <c:tx>
            <c:strRef>
              <c:f>'2.Results Tally Remedial Action'!$B$5</c:f>
              <c:strCache>
                <c:ptCount val="1"/>
                <c:pt idx="0">
                  <c:v>B. No. of Subjects which involve this OB</c:v>
                </c:pt>
              </c:strCache>
            </c:strRef>
          </c:tx>
          <c:spPr>
            <a:ln w="25400" cap="rnd">
              <a:noFill/>
              <a:round/>
            </a:ln>
            <a:effectLst/>
          </c:spPr>
          <c:marker>
            <c:symbol val="circle"/>
            <c:size val="5"/>
            <c:spPr>
              <a:solidFill>
                <a:schemeClr val="accent1"/>
              </a:solidFill>
              <a:ln w="9525">
                <a:solidFill>
                  <a:schemeClr val="accent1"/>
                </a:solidFill>
              </a:ln>
              <a:effectLst/>
            </c:spPr>
          </c:marker>
          <c:xVal>
            <c:strRef>
              <c:f>'2.Results Tally Remedial Action'!$A$6:$A$18</c:f>
              <c:strCache>
                <c:ptCount val="13"/>
                <c:pt idx="0">
                  <c:v>ST01</c:v>
                </c:pt>
                <c:pt idx="1">
                  <c:v>ST02</c:v>
                </c:pt>
                <c:pt idx="2">
                  <c:v>ST03</c:v>
                </c:pt>
                <c:pt idx="3">
                  <c:v>ST04</c:v>
                </c:pt>
                <c:pt idx="4">
                  <c:v>ST05</c:v>
                </c:pt>
                <c:pt idx="5">
                  <c:v>ST06</c:v>
                </c:pt>
                <c:pt idx="6">
                  <c:v>ST07</c:v>
                </c:pt>
                <c:pt idx="7">
                  <c:v>ST08</c:v>
                </c:pt>
                <c:pt idx="8">
                  <c:v>ST09</c:v>
                </c:pt>
                <c:pt idx="9">
                  <c:v>ST10</c:v>
                </c:pt>
                <c:pt idx="10">
                  <c:v>ST11</c:v>
                </c:pt>
                <c:pt idx="11">
                  <c:v>ST12</c:v>
                </c:pt>
                <c:pt idx="12">
                  <c:v>Overall % of time ST OBs were satisfactory</c:v>
                </c:pt>
              </c:strCache>
            </c:strRef>
          </c:xVal>
          <c:yVal>
            <c:numRef>
              <c:f>'2.Results Tally Remedial Action'!$B$6:$B$18</c:f>
              <c:numCache>
                <c:formatCode>General</c:formatCode>
                <c:ptCount val="13"/>
                <c:pt idx="0">
                  <c:v>14</c:v>
                </c:pt>
                <c:pt idx="1">
                  <c:v>14</c:v>
                </c:pt>
                <c:pt idx="2">
                  <c:v>10</c:v>
                </c:pt>
                <c:pt idx="3">
                  <c:v>12</c:v>
                </c:pt>
                <c:pt idx="4">
                  <c:v>14</c:v>
                </c:pt>
                <c:pt idx="5">
                  <c:v>15</c:v>
                </c:pt>
                <c:pt idx="6">
                  <c:v>4</c:v>
                </c:pt>
                <c:pt idx="7">
                  <c:v>2</c:v>
                </c:pt>
                <c:pt idx="8">
                  <c:v>5</c:v>
                </c:pt>
                <c:pt idx="9">
                  <c:v>5</c:v>
                </c:pt>
                <c:pt idx="10">
                  <c:v>3</c:v>
                </c:pt>
                <c:pt idx="11">
                  <c:v>2</c:v>
                </c:pt>
              </c:numCache>
            </c:numRef>
          </c:yVal>
          <c:smooth val="0"/>
          <c:extLst>
            <c:ext xmlns:c16="http://schemas.microsoft.com/office/drawing/2014/chart" uri="{C3380CC4-5D6E-409C-BE32-E72D297353CC}">
              <c16:uniqueId val="{00000001-5AF4-48A8-8F8C-66E449E8AE91}"/>
            </c:ext>
          </c:extLst>
        </c:ser>
        <c:dLbls>
          <c:showLegendKey val="0"/>
          <c:showVal val="0"/>
          <c:showCatName val="0"/>
          <c:showSerName val="0"/>
          <c:showPercent val="0"/>
          <c:showBubbleSize val="0"/>
        </c:dLbls>
        <c:axId val="733753904"/>
        <c:axId val="733760624"/>
      </c:scatterChart>
      <c:catAx>
        <c:axId val="733757744"/>
        <c:scaling>
          <c:orientation val="minMax"/>
        </c:scaling>
        <c:delete val="0"/>
        <c:axPos val="b"/>
        <c:title>
          <c:tx>
            <c:rich>
              <a:bodyPr rot="0" spcFirstLastPara="1" vertOverflow="ellipsis" vert="horz" wrap="square" anchor="ctr" anchorCtr="1"/>
              <a:lstStyle/>
              <a:p>
                <a:pPr algn="ctr" rtl="0">
                  <a:defRPr lang="en-SG" sz="1000" b="1" i="0" u="none" strike="noStrike" kern="120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r>
                  <a:rPr lang="en-SG" sz="1000" b="1" i="0" u="none" strike="noStrike" kern="1200" baseline="0">
                    <a:solidFill>
                      <a:sysClr val="windowText" lastClr="000000">
                        <a:lumMod val="65000"/>
                        <a:lumOff val="35000"/>
                      </a:sysClr>
                    </a:solidFill>
                    <a:latin typeface="Arial" panose="020B0604020202020204" pitchFamily="34" charset="0"/>
                    <a:ea typeface="+mn-ea"/>
                    <a:cs typeface="Arial" panose="020B0604020202020204" pitchFamily="34" charset="0"/>
                  </a:rPr>
                  <a:t>ST OBs</a:t>
                </a:r>
              </a:p>
            </c:rich>
          </c:tx>
          <c:overlay val="0"/>
          <c:spPr>
            <a:noFill/>
            <a:ln>
              <a:noFill/>
            </a:ln>
            <a:effectLst/>
          </c:spPr>
          <c:txPr>
            <a:bodyPr rot="0" spcFirstLastPara="1" vertOverflow="ellipsis" vert="horz" wrap="square" anchor="ctr" anchorCtr="1"/>
            <a:lstStyle/>
            <a:p>
              <a:pPr algn="ctr" rtl="0">
                <a:defRPr lang="en-SG" sz="1000" b="1" i="0" u="none" strike="noStrike" kern="120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745264"/>
        <c:crosses val="autoZero"/>
        <c:auto val="1"/>
        <c:lblAlgn val="ctr"/>
        <c:lblOffset val="100"/>
        <c:noMultiLvlLbl val="0"/>
      </c:catAx>
      <c:valAx>
        <c:axId val="733745264"/>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ctr" rtl="0">
                  <a:defRPr lang="en-US"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SG"/>
                  <a:t>Rating</a:t>
                </a:r>
              </a:p>
            </c:rich>
          </c:tx>
          <c:overlay val="0"/>
          <c:spPr>
            <a:noFill/>
            <a:ln>
              <a:noFill/>
            </a:ln>
            <a:effectLst/>
          </c:spPr>
          <c:txPr>
            <a:bodyPr rot="-5400000" spcFirstLastPara="1" vertOverflow="ellipsis" vert="horz" wrap="square" anchor="ctr" anchorCtr="1"/>
            <a:lstStyle/>
            <a:p>
              <a:pPr algn="ctr" rtl="0">
                <a:defRPr lang="en-US"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757744"/>
        <c:crosses val="autoZero"/>
        <c:crossBetween val="between"/>
        <c:majorUnit val="1"/>
      </c:valAx>
      <c:valAx>
        <c:axId val="733760624"/>
        <c:scaling>
          <c:orientation val="minMax"/>
        </c:scaling>
        <c:delete val="0"/>
        <c:axPos val="r"/>
        <c:title>
          <c:tx>
            <c:rich>
              <a:bodyPr rot="-5400000" spcFirstLastPara="1" vertOverflow="ellipsis" vert="horz" wrap="square" anchor="ctr" anchorCtr="1"/>
              <a:lstStyle/>
              <a:p>
                <a:pPr algn="ctr" rtl="0">
                  <a:defRPr lang="en-SG" sz="1000" b="1" i="0" u="none" strike="noStrike" kern="120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r>
                  <a:rPr lang="en-SG" sz="1000" b="1" i="0" u="none" strike="noStrike" kern="1200" baseline="0">
                    <a:solidFill>
                      <a:sysClr val="windowText" lastClr="000000">
                        <a:lumMod val="65000"/>
                        <a:lumOff val="35000"/>
                      </a:sysClr>
                    </a:solidFill>
                    <a:latin typeface="Arial" panose="020B0604020202020204" pitchFamily="34" charset="0"/>
                    <a:ea typeface="+mn-ea"/>
                    <a:cs typeface="Arial" panose="020B0604020202020204" pitchFamily="34" charset="0"/>
                  </a:rPr>
                  <a:t>No. of Subjects which involve an OB</a:t>
                </a:r>
              </a:p>
            </c:rich>
          </c:tx>
          <c:overlay val="0"/>
          <c:spPr>
            <a:noFill/>
            <a:ln>
              <a:noFill/>
            </a:ln>
            <a:effectLst/>
          </c:spPr>
          <c:txPr>
            <a:bodyPr rot="-5400000" spcFirstLastPara="1" vertOverflow="ellipsis" vert="horz" wrap="square" anchor="ctr" anchorCtr="1"/>
            <a:lstStyle/>
            <a:p>
              <a:pPr algn="ctr" rtl="0">
                <a:defRPr lang="en-SG" sz="1000" b="1" i="0" u="none" strike="noStrike" kern="120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753904"/>
        <c:crosses val="max"/>
        <c:crossBetween val="midCat"/>
      </c:valAx>
      <c:valAx>
        <c:axId val="733753904"/>
        <c:scaling>
          <c:orientation val="minMax"/>
        </c:scaling>
        <c:delete val="1"/>
        <c:axPos val="t"/>
        <c:majorTickMark val="out"/>
        <c:minorTickMark val="none"/>
        <c:tickLblPos val="nextTo"/>
        <c:crossAx val="733760624"/>
        <c:crosses val="max"/>
        <c:crossBetween val="midCat"/>
      </c:valAx>
      <c:spPr>
        <a:noFill/>
        <a:ln>
          <a:noFill/>
        </a:ln>
        <a:effectLst/>
      </c:spPr>
    </c:plotArea>
    <c:legend>
      <c:legendPos val="r"/>
      <c:layout>
        <c:manualLayout>
          <c:xMode val="edge"/>
          <c:yMode val="edge"/>
          <c:x val="0.77795828388794408"/>
          <c:y val="0.1235942755386005"/>
          <c:w val="0.20169312640433129"/>
          <c:h val="0.50858902925005756"/>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lgn="ctr">
        <a:defRPr lang="en-US"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SG" sz="1400" b="1"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r>
              <a:rPr lang="en-SG" sz="1400" b="1"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rPr>
              <a:t>Competency Profile for Risk Management</a:t>
            </a:r>
          </a:p>
        </c:rich>
      </c:tx>
      <c:overlay val="0"/>
      <c:spPr>
        <a:noFill/>
        <a:ln>
          <a:noFill/>
        </a:ln>
        <a:effectLst/>
      </c:spPr>
      <c:txPr>
        <a:bodyPr rot="0" spcFirstLastPara="1" vertOverflow="ellipsis" vert="horz" wrap="square" anchor="ctr" anchorCtr="1"/>
        <a:lstStyle/>
        <a:p>
          <a:pPr algn="ctr" rtl="0">
            <a:defRPr lang="en-SG" sz="1400" b="1"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5.6235672694051018E-2"/>
          <c:y val="0.11070622151724051"/>
          <c:w val="0.64376474038674913"/>
          <c:h val="0.63080360072489006"/>
        </c:manualLayout>
      </c:layout>
      <c:barChart>
        <c:barDir val="col"/>
        <c:grouping val="clustered"/>
        <c:varyColors val="0"/>
        <c:ser>
          <c:idx val="1"/>
          <c:order val="1"/>
          <c:tx>
            <c:strRef>
              <c:f>'2.Results Tally Remedial Action'!$G$21</c:f>
              <c:strCache>
                <c:ptCount val="1"/>
                <c:pt idx="0">
                  <c:v>F. Rating
Below 20%: 1
20%-39%: 2
40%-59%: 3
60%-79%: 4
Above 80%: 5</c:v>
                </c:pt>
              </c:strCache>
            </c:strRef>
          </c:tx>
          <c:spPr>
            <a:solidFill>
              <a:schemeClr val="accent2"/>
            </a:solidFill>
            <a:ln>
              <a:noFill/>
            </a:ln>
            <a:effectLst/>
          </c:spPr>
          <c:invertIfNegative val="0"/>
          <c:cat>
            <c:strRef>
              <c:f>'2.Results Tally Remedial Action'!$A$22:$A$30</c:f>
              <c:strCache>
                <c:ptCount val="9"/>
                <c:pt idx="0">
                  <c:v>RM01</c:v>
                </c:pt>
                <c:pt idx="1">
                  <c:v>RM02</c:v>
                </c:pt>
                <c:pt idx="2">
                  <c:v>RM03</c:v>
                </c:pt>
                <c:pt idx="3">
                  <c:v>RM04</c:v>
                </c:pt>
                <c:pt idx="4">
                  <c:v>RM05</c:v>
                </c:pt>
                <c:pt idx="5">
                  <c:v>RM06</c:v>
                </c:pt>
                <c:pt idx="6">
                  <c:v>RM07</c:v>
                </c:pt>
                <c:pt idx="7">
                  <c:v>RM08</c:v>
                </c:pt>
                <c:pt idx="8">
                  <c:v>Overall % of time RM OBs were satisfactory</c:v>
                </c:pt>
              </c:strCache>
            </c:strRef>
          </c:cat>
          <c:val>
            <c:numRef>
              <c:f>'2.Results Tally Remedial Action'!$G$22:$G$30</c:f>
              <c:numCache>
                <c:formatCode>General</c:formatCode>
                <c:ptCount val="9"/>
                <c:pt idx="0">
                  <c:v>5</c:v>
                </c:pt>
                <c:pt idx="1">
                  <c:v>5</c:v>
                </c:pt>
                <c:pt idx="2">
                  <c:v>5</c:v>
                </c:pt>
                <c:pt idx="3">
                  <c:v>5</c:v>
                </c:pt>
                <c:pt idx="4">
                  <c:v>5</c:v>
                </c:pt>
                <c:pt idx="5">
                  <c:v>5</c:v>
                </c:pt>
                <c:pt idx="6">
                  <c:v>5</c:v>
                </c:pt>
                <c:pt idx="7">
                  <c:v>5</c:v>
                </c:pt>
                <c:pt idx="8">
                  <c:v>5</c:v>
                </c:pt>
              </c:numCache>
            </c:numRef>
          </c:val>
          <c:extLst>
            <c:ext xmlns:c16="http://schemas.microsoft.com/office/drawing/2014/chart" uri="{C3380CC4-5D6E-409C-BE32-E72D297353CC}">
              <c16:uniqueId val="{00000000-2A88-4BD7-A0EC-79C3D8ABF835}"/>
            </c:ext>
          </c:extLst>
        </c:ser>
        <c:dLbls>
          <c:showLegendKey val="0"/>
          <c:showVal val="0"/>
          <c:showCatName val="0"/>
          <c:showSerName val="0"/>
          <c:showPercent val="0"/>
          <c:showBubbleSize val="0"/>
        </c:dLbls>
        <c:gapWidth val="219"/>
        <c:axId val="733757744"/>
        <c:axId val="733745264"/>
      </c:barChart>
      <c:scatterChart>
        <c:scatterStyle val="lineMarker"/>
        <c:varyColors val="0"/>
        <c:ser>
          <c:idx val="0"/>
          <c:order val="0"/>
          <c:tx>
            <c:strRef>
              <c:f>'2.Results Tally Remedial Action'!$B$21</c:f>
              <c:strCache>
                <c:ptCount val="1"/>
                <c:pt idx="0">
                  <c:v>B. No. of Subjects which involve this OB</c:v>
                </c:pt>
              </c:strCache>
            </c:strRef>
          </c:tx>
          <c:spPr>
            <a:ln w="25400" cap="rnd">
              <a:noFill/>
              <a:round/>
            </a:ln>
            <a:effectLst/>
          </c:spPr>
          <c:marker>
            <c:symbol val="circle"/>
            <c:size val="5"/>
            <c:spPr>
              <a:solidFill>
                <a:schemeClr val="accent1"/>
              </a:solidFill>
              <a:ln w="9525">
                <a:solidFill>
                  <a:schemeClr val="accent1"/>
                </a:solidFill>
              </a:ln>
              <a:effectLst/>
            </c:spPr>
          </c:marker>
          <c:xVal>
            <c:strRef>
              <c:f>'2.Results Tally Remedial Action'!$A$22:$A$30</c:f>
              <c:strCache>
                <c:ptCount val="9"/>
                <c:pt idx="0">
                  <c:v>RM01</c:v>
                </c:pt>
                <c:pt idx="1">
                  <c:v>RM02</c:v>
                </c:pt>
                <c:pt idx="2">
                  <c:v>RM03</c:v>
                </c:pt>
                <c:pt idx="3">
                  <c:v>RM04</c:v>
                </c:pt>
                <c:pt idx="4">
                  <c:v>RM05</c:v>
                </c:pt>
                <c:pt idx="5">
                  <c:v>RM06</c:v>
                </c:pt>
                <c:pt idx="6">
                  <c:v>RM07</c:v>
                </c:pt>
                <c:pt idx="7">
                  <c:v>RM08</c:v>
                </c:pt>
                <c:pt idx="8">
                  <c:v>Overall % of time RM OBs were satisfactory</c:v>
                </c:pt>
              </c:strCache>
            </c:strRef>
          </c:xVal>
          <c:yVal>
            <c:numRef>
              <c:f>'2.Results Tally Remedial Action'!$B$22:$B$30</c:f>
              <c:numCache>
                <c:formatCode>General</c:formatCode>
                <c:ptCount val="9"/>
                <c:pt idx="0">
                  <c:v>8</c:v>
                </c:pt>
                <c:pt idx="1">
                  <c:v>5</c:v>
                </c:pt>
                <c:pt idx="2">
                  <c:v>15</c:v>
                </c:pt>
                <c:pt idx="3">
                  <c:v>6</c:v>
                </c:pt>
                <c:pt idx="4">
                  <c:v>6</c:v>
                </c:pt>
                <c:pt idx="5">
                  <c:v>5</c:v>
                </c:pt>
                <c:pt idx="6">
                  <c:v>6</c:v>
                </c:pt>
                <c:pt idx="7">
                  <c:v>9</c:v>
                </c:pt>
              </c:numCache>
            </c:numRef>
          </c:yVal>
          <c:smooth val="0"/>
          <c:extLst>
            <c:ext xmlns:c16="http://schemas.microsoft.com/office/drawing/2014/chart" uri="{C3380CC4-5D6E-409C-BE32-E72D297353CC}">
              <c16:uniqueId val="{00000001-2A88-4BD7-A0EC-79C3D8ABF835}"/>
            </c:ext>
          </c:extLst>
        </c:ser>
        <c:dLbls>
          <c:showLegendKey val="0"/>
          <c:showVal val="0"/>
          <c:showCatName val="0"/>
          <c:showSerName val="0"/>
          <c:showPercent val="0"/>
          <c:showBubbleSize val="0"/>
        </c:dLbls>
        <c:axId val="733753904"/>
        <c:axId val="733760624"/>
      </c:scatterChart>
      <c:catAx>
        <c:axId val="733757744"/>
        <c:scaling>
          <c:orientation val="minMax"/>
        </c:scaling>
        <c:delete val="0"/>
        <c:axPos val="b"/>
        <c:title>
          <c:tx>
            <c:rich>
              <a:bodyPr rot="0" spcFirstLastPara="1" vertOverflow="ellipsis" vert="horz" wrap="square" anchor="ctr" anchorCtr="1"/>
              <a:lstStyle/>
              <a:p>
                <a:pPr algn="ctr" rtl="0">
                  <a:defRPr lang="en-SG" sz="1000" b="1" i="0" u="none" strike="noStrike" kern="120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r>
                  <a:rPr lang="en-SG" sz="1000" b="1" i="0" u="none" strike="noStrike" kern="1200" baseline="0">
                    <a:solidFill>
                      <a:sysClr val="windowText" lastClr="000000">
                        <a:lumMod val="65000"/>
                        <a:lumOff val="35000"/>
                      </a:sysClr>
                    </a:solidFill>
                    <a:latin typeface="Arial" panose="020B0604020202020204" pitchFamily="34" charset="0"/>
                    <a:ea typeface="+mn-ea"/>
                    <a:cs typeface="Arial" panose="020B0604020202020204" pitchFamily="34" charset="0"/>
                  </a:rPr>
                  <a:t>RM OBs</a:t>
                </a:r>
              </a:p>
            </c:rich>
          </c:tx>
          <c:overlay val="0"/>
          <c:spPr>
            <a:noFill/>
            <a:ln>
              <a:noFill/>
            </a:ln>
            <a:effectLst/>
          </c:spPr>
          <c:txPr>
            <a:bodyPr rot="0" spcFirstLastPara="1" vertOverflow="ellipsis" vert="horz" wrap="square" anchor="ctr" anchorCtr="1"/>
            <a:lstStyle/>
            <a:p>
              <a:pPr algn="ctr" rtl="0">
                <a:defRPr lang="en-SG" sz="1000" b="1" i="0" u="none" strike="noStrike" kern="120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745264"/>
        <c:crosses val="autoZero"/>
        <c:auto val="1"/>
        <c:lblAlgn val="ctr"/>
        <c:lblOffset val="100"/>
        <c:noMultiLvlLbl val="0"/>
      </c:catAx>
      <c:valAx>
        <c:axId val="733745264"/>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ctr" rtl="0">
                  <a:defRPr lang="en-US"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SG"/>
                  <a:t>Rating</a:t>
                </a:r>
              </a:p>
            </c:rich>
          </c:tx>
          <c:overlay val="0"/>
          <c:spPr>
            <a:noFill/>
            <a:ln>
              <a:noFill/>
            </a:ln>
            <a:effectLst/>
          </c:spPr>
          <c:txPr>
            <a:bodyPr rot="-5400000" spcFirstLastPara="1" vertOverflow="ellipsis" vert="horz" wrap="square" anchor="ctr" anchorCtr="1"/>
            <a:lstStyle/>
            <a:p>
              <a:pPr algn="ctr" rtl="0">
                <a:defRPr lang="en-US"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757744"/>
        <c:crosses val="autoZero"/>
        <c:crossBetween val="between"/>
        <c:majorUnit val="1"/>
      </c:valAx>
      <c:valAx>
        <c:axId val="733760624"/>
        <c:scaling>
          <c:orientation val="minMax"/>
        </c:scaling>
        <c:delete val="0"/>
        <c:axPos val="r"/>
        <c:title>
          <c:tx>
            <c:rich>
              <a:bodyPr rot="-5400000" spcFirstLastPara="1" vertOverflow="ellipsis" vert="horz" wrap="square" anchor="ctr" anchorCtr="1"/>
              <a:lstStyle/>
              <a:p>
                <a:pPr algn="ctr" rtl="0">
                  <a:defRPr lang="en-SG" sz="1000" b="1" i="0" u="none" strike="noStrike" kern="120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r>
                  <a:rPr lang="en-SG" sz="1000" b="1" i="0" u="none" strike="noStrike" kern="1200" baseline="0">
                    <a:solidFill>
                      <a:sysClr val="windowText" lastClr="000000">
                        <a:lumMod val="65000"/>
                        <a:lumOff val="35000"/>
                      </a:sysClr>
                    </a:solidFill>
                    <a:latin typeface="Arial" panose="020B0604020202020204" pitchFamily="34" charset="0"/>
                    <a:ea typeface="+mn-ea"/>
                    <a:cs typeface="Arial" panose="020B0604020202020204" pitchFamily="34" charset="0"/>
                  </a:rPr>
                  <a:t>No. of Subjects which involve an OB</a:t>
                </a:r>
              </a:p>
            </c:rich>
          </c:tx>
          <c:overlay val="0"/>
          <c:spPr>
            <a:noFill/>
            <a:ln>
              <a:noFill/>
            </a:ln>
            <a:effectLst/>
          </c:spPr>
          <c:txPr>
            <a:bodyPr rot="-5400000" spcFirstLastPara="1" vertOverflow="ellipsis" vert="horz" wrap="square" anchor="ctr" anchorCtr="1"/>
            <a:lstStyle/>
            <a:p>
              <a:pPr algn="ctr" rtl="0">
                <a:defRPr lang="en-SG" sz="1000" b="1" i="0" u="none" strike="noStrike" kern="120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753904"/>
        <c:crosses val="max"/>
        <c:crossBetween val="midCat"/>
      </c:valAx>
      <c:valAx>
        <c:axId val="733753904"/>
        <c:scaling>
          <c:orientation val="minMax"/>
        </c:scaling>
        <c:delete val="1"/>
        <c:axPos val="t"/>
        <c:majorTickMark val="out"/>
        <c:minorTickMark val="none"/>
        <c:tickLblPos val="nextTo"/>
        <c:crossAx val="733760624"/>
        <c:crosses val="max"/>
        <c:crossBetween val="midCat"/>
      </c:valAx>
      <c:spPr>
        <a:noFill/>
        <a:ln>
          <a:noFill/>
        </a:ln>
        <a:effectLst/>
      </c:spPr>
    </c:plotArea>
    <c:legend>
      <c:legendPos val="r"/>
      <c:layout>
        <c:manualLayout>
          <c:xMode val="edge"/>
          <c:yMode val="edge"/>
          <c:x val="0.77795828388794408"/>
          <c:y val="9.8337195038844236E-2"/>
          <c:w val="0.20169312640433129"/>
          <c:h val="0.64695777111444275"/>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lgn="ctr">
        <a:defRPr lang="en-US"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17556</xdr:colOff>
      <xdr:row>2</xdr:row>
      <xdr:rowOff>8032</xdr:rowOff>
    </xdr:from>
    <xdr:to>
      <xdr:col>0</xdr:col>
      <xdr:colOff>8729383</xdr:colOff>
      <xdr:row>29</xdr:row>
      <xdr:rowOff>54350</xdr:rowOff>
    </xdr:to>
    <xdr:graphicFrame macro="">
      <xdr:nvGraphicFramePr>
        <xdr:cNvPr id="2" name="Chart 1">
          <a:extLst>
            <a:ext uri="{FF2B5EF4-FFF2-40B4-BE49-F238E27FC236}">
              <a16:creationId xmlns:a16="http://schemas.microsoft.com/office/drawing/2014/main" id="{6262959E-760D-4B0B-855C-36AE9BAD31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99172</xdr:colOff>
      <xdr:row>29</xdr:row>
      <xdr:rowOff>160058</xdr:rowOff>
    </xdr:from>
    <xdr:to>
      <xdr:col>0</xdr:col>
      <xdr:colOff>8804649</xdr:colOff>
      <xdr:row>47</xdr:row>
      <xdr:rowOff>105522</xdr:rowOff>
    </xdr:to>
    <xdr:graphicFrame macro="">
      <xdr:nvGraphicFramePr>
        <xdr:cNvPr id="6" name="Chart 5">
          <a:extLst>
            <a:ext uri="{FF2B5EF4-FFF2-40B4-BE49-F238E27FC236}">
              <a16:creationId xmlns:a16="http://schemas.microsoft.com/office/drawing/2014/main" id="{28DC7507-F11D-4EF6-B04C-B9F5C4895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uiyi ANG (CAAS)" refreshedDate="45516.782124999998" createdVersion="8" refreshedVersion="8" minRefreshableVersion="3" recordCount="9" xr:uid="{D586E0A2-575F-40D6-930E-C7D95B0E0E94}">
  <cacheSource type="worksheet">
    <worksheetSource ref="A21:H30" sheet="2.Results Tally Remedial Action"/>
  </cacheSource>
  <cacheFields count="8">
    <cacheField name="A. OB" numFmtId="0">
      <sharedItems count="12">
        <s v="RM01"/>
        <s v="RM02"/>
        <s v="RM03"/>
        <s v="RM04"/>
        <s v="RM05"/>
        <s v="RM06"/>
        <s v="RM07"/>
        <s v="RM08"/>
        <s v="Overall % of time RM OBs were satisfactory"/>
        <s v="Average of RM OBs" u="1"/>
        <s v="Average of ST OBs" u="1"/>
        <s v="RM09" u="1"/>
      </sharedItems>
    </cacheField>
    <cacheField name="B. No. of Subjects which involve this OB" numFmtId="0">
      <sharedItems containsString="0" containsBlank="1" containsNumber="1" containsInteger="1" minValue="5" maxValue="15"/>
    </cacheField>
    <cacheField name="C. No. of Subjects where OB was Not Satisfactory" numFmtId="0">
      <sharedItems containsString="0" containsBlank="1" containsNumber="1" containsInteger="1" minValue="0" maxValue="0"/>
    </cacheField>
    <cacheField name="D. No. of Subjects OB where was Not Observed" numFmtId="0">
      <sharedItems containsString="0" containsBlank="1" containsNumber="1" containsInteger="1" minValue="0" maxValue="0"/>
    </cacheField>
    <cacheField name="80% mark" numFmtId="9">
      <sharedItems containsSemiMixedTypes="0" containsString="0" containsNumber="1" minValue="0.8" maxValue="0.8"/>
    </cacheField>
    <cacheField name="E. % of time OB was Satisfactory_x000a_(No. of Subjects where OB was Satisfactory / No. of Subjects where OB was Observed x 100%)" numFmtId="10">
      <sharedItems containsSemiMixedTypes="0" containsString="0" containsNumber="1" containsInteger="1" minValue="1" maxValue="1"/>
    </cacheField>
    <cacheField name="F. Rating_x000a_Below 20%: 1_x000a_20%-39%: 2_x000a_40%-59%: 3_x000a_60%-79%: 4_x000a_Above 80%: 5" numFmtId="0">
      <sharedItems containsSemiMixedTypes="0" containsString="0" containsNumber="1" containsInteger="1" minValue="5" maxValue="5"/>
    </cacheField>
    <cacheField name="G. Remedial Action Required _x000a_('Yes' if one or more Subjects for an OB is 'Not Satisfactory' or 'Not Observed'; otherwise 'No')"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uiyi ANG (CAAS)" refreshedDate="45516.782125231482" createdVersion="8" refreshedVersion="8" minRefreshableVersion="3" recordCount="13" xr:uid="{BAFFF858-A472-4C90-8081-D0D4A8F9947B}">
  <cacheSource type="worksheet">
    <worksheetSource ref="A5:H18" sheet="2.Results Tally Remedial Action"/>
  </cacheSource>
  <cacheFields count="8">
    <cacheField name="A. OB" numFmtId="0">
      <sharedItems count="15">
        <s v="ST01"/>
        <s v="ST02"/>
        <s v="ST03"/>
        <s v="ST04"/>
        <s v="ST05"/>
        <s v="ST06"/>
        <s v="ST07"/>
        <s v="ST08"/>
        <s v="ST09"/>
        <s v="ST10"/>
        <s v="ST11"/>
        <s v="ST12"/>
        <s v="Overall % of time ST OBs were satisfactory"/>
        <s v="Average % of time ST OBs were satisfactory" u="1"/>
        <s v="Average of ST OBs" u="1"/>
      </sharedItems>
    </cacheField>
    <cacheField name="B. No. of Subjects which involve this OB" numFmtId="0">
      <sharedItems containsString="0" containsBlank="1" containsNumber="1" containsInteger="1" minValue="2" maxValue="15"/>
    </cacheField>
    <cacheField name="C. No. of Subjects where OB was Not Satisfactory" numFmtId="0">
      <sharedItems containsString="0" containsBlank="1" containsNumber="1" containsInteger="1" minValue="0" maxValue="0"/>
    </cacheField>
    <cacheField name="D. No. of Subjects OB where was Not Observed" numFmtId="0">
      <sharedItems containsString="0" containsBlank="1" containsNumber="1" containsInteger="1" minValue="0" maxValue="0"/>
    </cacheField>
    <cacheField name="80% mark" numFmtId="9">
      <sharedItems containsSemiMixedTypes="0" containsString="0" containsNumber="1" minValue="0.8" maxValue="0.8"/>
    </cacheField>
    <cacheField name="E. % of time OB was Satisfactory_x000a_(No. of Subjects where OB was Satisfactory / No. of Subjects where OB was Observed x 100%)" numFmtId="10">
      <sharedItems containsSemiMixedTypes="0" containsString="0" containsNumber="1" containsInteger="1" minValue="1" maxValue="1"/>
    </cacheField>
    <cacheField name="F. Rating_x000a_Below 20%: 1_x000a_20%-39%: 2_x000a_40%-59%: 3_x000a_60%-79%: 4_x000a_Above 80%: 5" numFmtId="0">
      <sharedItems containsSemiMixedTypes="0" containsString="0" containsNumber="1" containsInteger="1" minValue="5" maxValue="5"/>
    </cacheField>
    <cacheField name="G. Remedial Action Required _x000a_('Yes' if one or more Subjects for an OB is 'Not Satisfactory' or 'Not Observed'; otherwise 'N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n v="8"/>
    <n v="0"/>
    <n v="0"/>
    <n v="0.8"/>
    <n v="1"/>
    <n v="5"/>
    <s v="No"/>
  </r>
  <r>
    <x v="1"/>
    <n v="5"/>
    <n v="0"/>
    <n v="0"/>
    <n v="0.8"/>
    <n v="1"/>
    <n v="5"/>
    <s v="No"/>
  </r>
  <r>
    <x v="2"/>
    <n v="15"/>
    <n v="0"/>
    <n v="0"/>
    <n v="0.8"/>
    <n v="1"/>
    <n v="5"/>
    <s v="No"/>
  </r>
  <r>
    <x v="3"/>
    <n v="6"/>
    <n v="0"/>
    <n v="0"/>
    <n v="0.8"/>
    <n v="1"/>
    <n v="5"/>
    <s v="No"/>
  </r>
  <r>
    <x v="4"/>
    <n v="6"/>
    <n v="0"/>
    <n v="0"/>
    <n v="0.8"/>
    <n v="1"/>
    <n v="5"/>
    <s v="No"/>
  </r>
  <r>
    <x v="5"/>
    <n v="5"/>
    <n v="0"/>
    <n v="0"/>
    <n v="0.8"/>
    <n v="1"/>
    <n v="5"/>
    <s v="No"/>
  </r>
  <r>
    <x v="6"/>
    <n v="6"/>
    <n v="0"/>
    <n v="0"/>
    <n v="0.8"/>
    <n v="1"/>
    <n v="5"/>
    <s v="No"/>
  </r>
  <r>
    <x v="7"/>
    <n v="9"/>
    <n v="0"/>
    <n v="0"/>
    <n v="0.8"/>
    <n v="1"/>
    <n v="5"/>
    <s v="No"/>
  </r>
  <r>
    <x v="8"/>
    <m/>
    <m/>
    <m/>
    <n v="0.8"/>
    <n v="1"/>
    <n v="5"/>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x v="0"/>
    <n v="14"/>
    <n v="0"/>
    <n v="0"/>
    <n v="0.8"/>
    <n v="1"/>
    <n v="5"/>
    <s v="No"/>
  </r>
  <r>
    <x v="1"/>
    <n v="14"/>
    <n v="0"/>
    <n v="0"/>
    <n v="0.8"/>
    <n v="1"/>
    <n v="5"/>
    <s v="No"/>
  </r>
  <r>
    <x v="2"/>
    <n v="10"/>
    <n v="0"/>
    <n v="0"/>
    <n v="0.8"/>
    <n v="1"/>
    <n v="5"/>
    <s v="No"/>
  </r>
  <r>
    <x v="3"/>
    <n v="12"/>
    <n v="0"/>
    <n v="0"/>
    <n v="0.8"/>
    <n v="1"/>
    <n v="5"/>
    <s v="No"/>
  </r>
  <r>
    <x v="4"/>
    <n v="14"/>
    <n v="0"/>
    <n v="0"/>
    <n v="0.8"/>
    <n v="1"/>
    <n v="5"/>
    <s v="No"/>
  </r>
  <r>
    <x v="5"/>
    <n v="15"/>
    <n v="0"/>
    <n v="0"/>
    <n v="0.8"/>
    <n v="1"/>
    <n v="5"/>
    <s v="No"/>
  </r>
  <r>
    <x v="6"/>
    <n v="4"/>
    <n v="0"/>
    <n v="0"/>
    <n v="0.8"/>
    <n v="1"/>
    <n v="5"/>
    <s v="No"/>
  </r>
  <r>
    <x v="7"/>
    <n v="2"/>
    <n v="0"/>
    <n v="0"/>
    <n v="0.8"/>
    <n v="1"/>
    <n v="5"/>
    <s v="No"/>
  </r>
  <r>
    <x v="8"/>
    <n v="5"/>
    <n v="0"/>
    <n v="0"/>
    <n v="0.8"/>
    <n v="1"/>
    <n v="5"/>
    <s v="No"/>
  </r>
  <r>
    <x v="9"/>
    <n v="5"/>
    <n v="0"/>
    <n v="0"/>
    <n v="0.8"/>
    <n v="1"/>
    <n v="5"/>
    <s v="No"/>
  </r>
  <r>
    <x v="10"/>
    <n v="3"/>
    <n v="0"/>
    <n v="0"/>
    <n v="0.8"/>
    <n v="1"/>
    <n v="5"/>
    <s v="No"/>
  </r>
  <r>
    <x v="11"/>
    <n v="2"/>
    <n v="0"/>
    <n v="0"/>
    <n v="0.8"/>
    <n v="1"/>
    <n v="5"/>
    <s v="No"/>
  </r>
  <r>
    <x v="12"/>
    <m/>
    <m/>
    <m/>
    <n v="0.8"/>
    <n v="1"/>
    <n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9AEE739-E77E-4AB5-89B9-7B05A33B0CDB}" name="PivotTable5"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A3:D17" firstHeaderRow="0" firstDataRow="1" firstDataCol="1"/>
  <pivotFields count="8">
    <pivotField axis="axisRow" showAll="0">
      <items count="16">
        <item x="0"/>
        <item x="1"/>
        <item x="2"/>
        <item x="3"/>
        <item x="4"/>
        <item x="5"/>
        <item x="6"/>
        <item x="7"/>
        <item x="8"/>
        <item x="9"/>
        <item x="10"/>
        <item x="11"/>
        <item m="1" x="13"/>
        <item m="1" x="14"/>
        <item x="12"/>
        <item t="default"/>
      </items>
    </pivotField>
    <pivotField dataField="1" showAll="0"/>
    <pivotField showAll="0"/>
    <pivotField showAll="0"/>
    <pivotField dataField="1" numFmtId="9" showAll="0"/>
    <pivotField dataField="1" numFmtId="10" showAll="0"/>
    <pivotField showAll="0"/>
    <pivotField showAll="0"/>
  </pivotFields>
  <rowFields count="1">
    <field x="0"/>
  </rowFields>
  <rowItems count="14">
    <i>
      <x/>
    </i>
    <i>
      <x v="1"/>
    </i>
    <i>
      <x v="2"/>
    </i>
    <i>
      <x v="3"/>
    </i>
    <i>
      <x v="4"/>
    </i>
    <i>
      <x v="5"/>
    </i>
    <i>
      <x v="6"/>
    </i>
    <i>
      <x v="7"/>
    </i>
    <i>
      <x v="8"/>
    </i>
    <i>
      <x v="9"/>
    </i>
    <i>
      <x v="10"/>
    </i>
    <i>
      <x v="11"/>
    </i>
    <i>
      <x v="14"/>
    </i>
    <i t="grand">
      <x/>
    </i>
  </rowItems>
  <colFields count="1">
    <field x="-2"/>
  </colFields>
  <colItems count="3">
    <i>
      <x/>
    </i>
    <i i="1">
      <x v="1"/>
    </i>
    <i i="2">
      <x v="2"/>
    </i>
  </colItems>
  <dataFields count="3">
    <dataField name="% of time OB was Satisfactory" fld="5" baseField="0" baseItem="5" numFmtId="10"/>
    <dataField name="No. of Subjects which involve this OB" fld="1" baseField="0" baseItem="5"/>
    <dataField name=" 80% mark" fld="4" baseField="0" baseItem="5" numFmtId="10"/>
  </dataFields>
  <chartFormats count="3">
    <chartFormat chart="0" format="0" series="1">
      <pivotArea type="data" outline="0" fieldPosition="0">
        <references count="1">
          <reference field="4294967294" count="1" selected="0">
            <x v="0"/>
          </reference>
        </references>
      </pivotArea>
    </chartFormat>
    <chartFormat chart="0" format="2" series="1">
      <pivotArea type="data" outline="0" fieldPosition="0">
        <references count="1">
          <reference field="4294967294" count="1" selected="0">
            <x v="1"/>
          </reference>
        </references>
      </pivotArea>
    </chartFormat>
    <chartFormat chart="0" format="3"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C8F53A6-0B67-4B0B-AF63-EA3D4021FE79}"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G3:J13" firstHeaderRow="0" firstDataRow="1" firstDataCol="1"/>
  <pivotFields count="8">
    <pivotField axis="axisRow" showAll="0">
      <items count="13">
        <item x="0"/>
        <item x="1"/>
        <item x="2"/>
        <item x="3"/>
        <item x="4"/>
        <item x="5"/>
        <item x="6"/>
        <item x="7"/>
        <item m="1" x="11"/>
        <item m="1" x="10"/>
        <item m="1" x="9"/>
        <item x="8"/>
        <item t="default"/>
      </items>
    </pivotField>
    <pivotField dataField="1" showAll="0"/>
    <pivotField showAll="0"/>
    <pivotField showAll="0"/>
    <pivotField dataField="1" numFmtId="9" showAll="0"/>
    <pivotField dataField="1" numFmtId="10" showAll="0"/>
    <pivotField showAll="0"/>
    <pivotField showAll="0"/>
  </pivotFields>
  <rowFields count="1">
    <field x="0"/>
  </rowFields>
  <rowItems count="10">
    <i>
      <x/>
    </i>
    <i>
      <x v="1"/>
    </i>
    <i>
      <x v="2"/>
    </i>
    <i>
      <x v="3"/>
    </i>
    <i>
      <x v="4"/>
    </i>
    <i>
      <x v="5"/>
    </i>
    <i>
      <x v="6"/>
    </i>
    <i>
      <x v="7"/>
    </i>
    <i>
      <x v="11"/>
    </i>
    <i t="grand">
      <x/>
    </i>
  </rowItems>
  <colFields count="1">
    <field x="-2"/>
  </colFields>
  <colItems count="3">
    <i>
      <x/>
    </i>
    <i i="1">
      <x v="1"/>
    </i>
    <i i="2">
      <x v="2"/>
    </i>
  </colItems>
  <dataFields count="3">
    <dataField name="% of time OB was Satisfactory" fld="5" baseField="0" baseItem="2" numFmtId="10"/>
    <dataField name="No. of Subjects which involve this OB" fld="1" baseField="0" baseItem="2"/>
    <dataField name=" 80% mark" fld="4" baseField="0" baseItem="2" numFmtId="10"/>
  </dataFields>
  <chartFormats count="3">
    <chartFormat chart="1" format="3" series="1">
      <pivotArea type="data" outline="0" fieldPosition="0">
        <references count="1">
          <reference field="4294967294" count="1" selected="0">
            <x v="0"/>
          </reference>
        </references>
      </pivotArea>
    </chartFormat>
    <chartFormat chart="1" format="4" series="1">
      <pivotArea type="data" outline="0" fieldPosition="0">
        <references count="1">
          <reference field="4294967294" count="1" selected="0">
            <x v="2"/>
          </reference>
        </references>
      </pivotArea>
    </chartFormat>
    <chartFormat chart="1"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8029F0-0EC6-49B7-8F7B-3FB315480A11}" name="Table1" displayName="Table1" ref="A4:G28" totalsRowShown="0" headerRowDxfId="44" headerRowBorderDxfId="43" tableBorderDxfId="42" totalsRowBorderDxfId="41">
  <autoFilter ref="A4:G28" xr:uid="{268029F0-0EC6-49B7-8F7B-3FB315480A11}"/>
  <tableColumns count="7">
    <tableColumn id="1" xr3:uid="{DC56FC69-9CF2-45ED-9D2F-01EDB7D5E658}" name="A. Element" dataDxfId="40"/>
    <tableColumn id="2" xr3:uid="{D8D083F7-96DD-49E1-8F76-ADF63A7BE4CB}" name="B. Subject" dataDxfId="39"/>
    <tableColumn id="3" xr3:uid="{0F8C5AAD-A8E5-439B-B4B8-CD2A0D8ADD36}" name="C. Indicators" dataDxfId="38"/>
    <tableColumn id="4" xr3:uid="{ADB617BD-E3B2-442A-B7E0-024801BFF9B1}" name="D. Observable Behaviours Associated with Subject" dataDxfId="37"/>
    <tableColumn id="5" xr3:uid="{611C395F-DB72-43EB-A25B-D3F7A288467B}" name="E. OBs Not Satisfactory_x000a_(Indicate OB code and separate OBs using commas)" dataDxfId="36"/>
    <tableColumn id="6" xr3:uid="{3BC95D73-8CC6-44C8-8E82-A072DA5F31C4}" name="F. OBs Not Observed_x000a_(Indicate OB code and separate OBs using commas)" dataDxfId="35"/>
    <tableColumn id="7" xr3:uid="{0D3CDE27-BD78-4FF6-8CD7-9C73E74E5657}" name="G. Remarks" dataDxfId="3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1452512-2A74-4877-96A2-0F91012FDC66}" name="Table2" displayName="Table2" ref="A5:I17" totalsRowShown="0" headerRowDxfId="33" headerRowBorderDxfId="32" tableBorderDxfId="31">
  <autoFilter ref="A5:I17" xr:uid="{61452512-2A74-4877-96A2-0F91012FDC66}"/>
  <tableColumns count="9">
    <tableColumn id="1" xr3:uid="{1A5791CA-F571-4CC3-8497-65361EFF006D}" name="A. OB" dataDxfId="30"/>
    <tableColumn id="2" xr3:uid="{9B1B4D06-3BBC-4215-9D4A-4409BDC87236}" name="B. No. of Subjects which involve this OB" dataDxfId="29">
      <calculatedColumnFormula>COUNTIF(Table1[D. Observable Behaviours Associated with Subject],"*"&amp;Table2[[#This Row],[A. OB]]&amp;"*")</calculatedColumnFormula>
    </tableColumn>
    <tableColumn id="3" xr3:uid="{2E0DEC3C-5AAD-4008-A121-E427FB9C2825}" name="C. No. of Subjects where OB was Not Satisfactory" dataDxfId="28">
      <calculatedColumnFormula>COUNTIF(Table1[E. OBs Not Satisfactory
(Indicate OB code and separate OBs using commas)],"*"&amp;Table2[[#This Row],[A. OB]]&amp;"*")</calculatedColumnFormula>
    </tableColumn>
    <tableColumn id="4" xr3:uid="{5A168A65-753F-4429-9C84-7B798D5CF36A}" name="D. No. of Subjects where OB was Not Observed" dataDxfId="27">
      <calculatedColumnFormula>COUNTIF(Table1[F. OBs Not Observed
(Indicate OB code and separate OBs using commas)],"*"&amp;Table2[[#This Row],[A. OB]]&amp;"*")</calculatedColumnFormula>
    </tableColumn>
    <tableColumn id="5" xr3:uid="{85BFD314-11F1-47C5-8B39-9AB0E55249A0}" name="80% mark" dataDxfId="26"/>
    <tableColumn id="7" xr3:uid="{B02D6CDF-8BB8-4A09-96A6-FF73E59E799B}" name="E. % of time OB was Satisfactory_x000a_(No. of Subjects where OB was Satisfactory / No. of Subjects where OB was Observed x 100%)" dataDxfId="25">
      <calculatedColumnFormula>IF(B6-D6=0,0,((B6-C6-D6)/(B6-D6)))</calculatedColumnFormula>
    </tableColumn>
    <tableColumn id="8" xr3:uid="{8EB5623F-6A04-4524-A4DD-1301670019B6}" name="F. Rating_x000a_Below 20%: 1_x000a_20%-39%: 2_x000a_40%-59%: 3_x000a_60%-79%: 4_x000a_Above 80%: 5" dataDxfId="24">
      <calculatedColumnFormula>IF(F6&gt;=80%, 5,IF(F6&gt;=60%, 4, IF(F6&gt;=40%, 3, IF(F6&gt;=20%,2,1))))</calculatedColumnFormula>
    </tableColumn>
    <tableColumn id="9" xr3:uid="{C4C8EE76-2CF6-4C10-990D-C08D9108280D}" name="G. Remedial Action Required _x000a_('Yes' if one or more Subjects for an OB is 'Not Satisfactory' or 'Not Observed'; otherwise 'No')" dataDxfId="23">
      <calculatedColumnFormula>IF(OR(C6&gt;0,D6&gt;0),"Yes","No")</calculatedColumnFormula>
    </tableColumn>
    <tableColumn id="10" xr3:uid="{66C4F21D-0C42-412B-BF17-315CDA7946E6}" name="H. Description of Remedial Action to address OB for improvement_x000a_(If action is required)" dataDxfId="2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C064D0F-3803-49CF-B07E-0E278D132ACA}" name="Table3" displayName="Table3" ref="A21:I29" totalsRowShown="0" headerRowDxfId="21" headerRowBorderDxfId="20" tableBorderDxfId="19" totalsRowBorderDxfId="18">
  <autoFilter ref="A21:I29" xr:uid="{7C064D0F-3803-49CF-B07E-0E278D132ACA}"/>
  <tableColumns count="9">
    <tableColumn id="1" xr3:uid="{A033946B-0C48-4B2C-83A2-166649387723}" name="A. OB" dataDxfId="17"/>
    <tableColumn id="2" xr3:uid="{4F5847E3-1A32-4F7D-8680-00A960339F2E}" name="B. No. of Subjects which involve this OB" dataDxfId="16">
      <calculatedColumnFormula>COUNTIF(Table1[D. Observable Behaviours Associated with Subject],"*"&amp;Table3[[#This Row],[A. OB]]&amp;"*")</calculatedColumnFormula>
    </tableColumn>
    <tableColumn id="3" xr3:uid="{7766C19A-5DDE-4CB9-827D-D63C6482056C}" name="C. No. of Subjects where OB was Not Satisfactory" dataDxfId="15">
      <calculatedColumnFormula>COUNTIF(Table1[E. OBs Not Satisfactory
(Indicate OB code and separate OBs using commas)],"*"&amp;Table3[[#This Row],[A. OB]]&amp;"*")</calculatedColumnFormula>
    </tableColumn>
    <tableColumn id="4" xr3:uid="{9D9D1844-32B3-49B0-BBB5-07115A33E039}" name="D. No. of Subjects where OB was Not Observed" dataDxfId="14">
      <calculatedColumnFormula>COUNTIF(Table1[F. OBs Not Observed
(Indicate OB code and separate OBs using commas)],"*"&amp;Table3[[#This Row],[A. OB]]&amp;"*")</calculatedColumnFormula>
    </tableColumn>
    <tableColumn id="5" xr3:uid="{2F70266C-8673-4366-88F7-00E0648AF83D}" name="80% mark" dataDxfId="13"/>
    <tableColumn id="7" xr3:uid="{EC89E6A5-6AB2-4367-BA77-AD24680C5F76}" name="E. % of time OB was Satisfactory_x000a_(No. of Subjects where OB was Satisfactory / No. of Subjects where OB was Observed x 100%)" dataDxfId="12" dataCellStyle="Percent">
      <calculatedColumnFormula>IF(B22-D22=0,0,((B22-C22-D22)/(B22-D22)))</calculatedColumnFormula>
    </tableColumn>
    <tableColumn id="8" xr3:uid="{5E5BAC3A-E8AF-4F44-ABBF-E11FA225C92B}" name="F. Rating_x000a_Below 20%: 1_x000a_20%-39%: 2_x000a_40%-59%: 3_x000a_60%-79%: 4_x000a_Above 80%: 5" dataDxfId="11">
      <calculatedColumnFormula>IF(F22&gt;=80%, 5,IF(F22&gt;=60%, 4, IF(F22&gt;=40%, 3, IF(F22&gt;=20%,2,1))))</calculatedColumnFormula>
    </tableColumn>
    <tableColumn id="9" xr3:uid="{005AD2CD-FF7C-436A-9F84-633973363B70}" name="G. Remedial Action Required _x000a_('Yes' if one or more Subjects for an OB is 'Not Satisfactory' or 'Not Observed'; otherwise 'No')" dataDxfId="10">
      <calculatedColumnFormula>IF(OR(C22&gt;0,D22&gt;0),"Yes","No")</calculatedColumnFormula>
    </tableColumn>
    <tableColumn id="10" xr3:uid="{592E0F43-B2FA-4916-9163-664E77F62ADB}" name="H. Description of Remedial Action to address OB for improvement_x000a_(If action is required)" dataDxfId="9"/>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298C-7AB2-4C59-B2A2-1AB387F322F8}">
  <sheetPr>
    <tabColor theme="9" tint="0.79998168889431442"/>
  </sheetPr>
  <dimension ref="A1:C19"/>
  <sheetViews>
    <sheetView tabSelected="1" zoomScale="86" zoomScaleNormal="86" workbookViewId="0">
      <selection activeCell="B6" sqref="B6"/>
    </sheetView>
  </sheetViews>
  <sheetFormatPr defaultColWidth="8.7109375" defaultRowHeight="14.25" x14ac:dyDescent="0.25"/>
  <cols>
    <col min="1" max="1" width="31.85546875" style="1" customWidth="1"/>
    <col min="2" max="2" width="139.5703125" style="1" customWidth="1"/>
    <col min="3" max="3" width="107.42578125" style="1" customWidth="1"/>
    <col min="4" max="16384" width="8.7109375" style="1"/>
  </cols>
  <sheetData>
    <row r="1" spans="1:3" ht="14.45" customHeight="1" x14ac:dyDescent="0.25">
      <c r="A1" s="68" t="s">
        <v>92</v>
      </c>
      <c r="B1" s="68"/>
      <c r="C1" s="68"/>
    </row>
    <row r="3" spans="1:3" ht="387" customHeight="1" thickBot="1" x14ac:dyDescent="0.3">
      <c r="A3" s="67" t="s">
        <v>235</v>
      </c>
      <c r="B3" s="67"/>
      <c r="C3" s="67"/>
    </row>
    <row r="4" spans="1:3" ht="15.75" customHeight="1" x14ac:dyDescent="0.25">
      <c r="A4" s="4" t="s">
        <v>56</v>
      </c>
      <c r="B4" s="5" t="s">
        <v>91</v>
      </c>
      <c r="C4" s="6" t="s">
        <v>0</v>
      </c>
    </row>
    <row r="5" spans="1:3" ht="14.45" customHeight="1" x14ac:dyDescent="0.25">
      <c r="A5" s="64" t="s">
        <v>58</v>
      </c>
      <c r="B5" s="65"/>
      <c r="C5" s="66"/>
    </row>
    <row r="6" spans="1:3" ht="70.5" x14ac:dyDescent="0.25">
      <c r="A6" s="33" t="s">
        <v>152</v>
      </c>
      <c r="B6" s="3" t="s">
        <v>90</v>
      </c>
      <c r="C6" s="12" t="s">
        <v>162</v>
      </c>
    </row>
    <row r="7" spans="1:3" ht="63.75" customHeight="1" x14ac:dyDescent="0.25">
      <c r="A7" s="33" t="s">
        <v>132</v>
      </c>
      <c r="B7" s="3" t="s">
        <v>94</v>
      </c>
      <c r="C7" s="12" t="s">
        <v>151</v>
      </c>
    </row>
    <row r="8" spans="1:3" ht="14.45" customHeight="1" x14ac:dyDescent="0.25">
      <c r="A8" s="64" t="s">
        <v>80</v>
      </c>
      <c r="B8" s="65"/>
      <c r="C8" s="66"/>
    </row>
    <row r="9" spans="1:3" ht="43.5" x14ac:dyDescent="0.25">
      <c r="A9" s="33" t="s">
        <v>130</v>
      </c>
      <c r="B9" s="3" t="s">
        <v>93</v>
      </c>
      <c r="C9" s="12" t="s">
        <v>82</v>
      </c>
    </row>
    <row r="10" spans="1:3" ht="57.75" x14ac:dyDescent="0.25">
      <c r="A10" s="33" t="s">
        <v>131</v>
      </c>
      <c r="B10" s="3" t="s">
        <v>95</v>
      </c>
      <c r="C10" s="12" t="s">
        <v>167</v>
      </c>
    </row>
    <row r="11" spans="1:3" ht="86.25" customHeight="1" x14ac:dyDescent="0.25">
      <c r="A11" s="33" t="s">
        <v>96</v>
      </c>
      <c r="B11" s="3" t="s">
        <v>163</v>
      </c>
      <c r="C11" s="12" t="s">
        <v>168</v>
      </c>
    </row>
    <row r="12" spans="1:3" ht="102.95" customHeight="1" x14ac:dyDescent="0.25">
      <c r="A12" s="33" t="s">
        <v>203</v>
      </c>
      <c r="B12" s="3" t="s">
        <v>201</v>
      </c>
      <c r="C12" s="12" t="s">
        <v>210</v>
      </c>
    </row>
    <row r="13" spans="1:3" ht="57" x14ac:dyDescent="0.25">
      <c r="A13" s="33" t="s">
        <v>129</v>
      </c>
      <c r="B13" s="3" t="s">
        <v>164</v>
      </c>
      <c r="C13" s="12" t="s">
        <v>202</v>
      </c>
    </row>
    <row r="14" spans="1:3" ht="83.45" customHeight="1" x14ac:dyDescent="0.25">
      <c r="A14" s="33" t="s">
        <v>204</v>
      </c>
      <c r="B14" s="3" t="s">
        <v>206</v>
      </c>
      <c r="C14" s="12" t="s">
        <v>169</v>
      </c>
    </row>
    <row r="15" spans="1:3" ht="57" x14ac:dyDescent="0.25">
      <c r="A15" s="33" t="s">
        <v>207</v>
      </c>
      <c r="B15" s="3" t="s">
        <v>208</v>
      </c>
      <c r="C15" s="12" t="s">
        <v>209</v>
      </c>
    </row>
    <row r="16" spans="1:3" ht="174.6" customHeight="1" x14ac:dyDescent="0.25">
      <c r="A16" s="33" t="s">
        <v>219</v>
      </c>
      <c r="B16" s="3" t="s">
        <v>217</v>
      </c>
      <c r="C16" s="12" t="s">
        <v>218</v>
      </c>
    </row>
    <row r="17" spans="1:3" ht="57.75" x14ac:dyDescent="0.25">
      <c r="A17" s="33" t="s">
        <v>211</v>
      </c>
      <c r="B17" s="3" t="s">
        <v>212</v>
      </c>
      <c r="C17" s="12" t="s">
        <v>220</v>
      </c>
    </row>
    <row r="18" spans="1:3" ht="99.75" x14ac:dyDescent="0.25">
      <c r="A18" s="33" t="s">
        <v>98</v>
      </c>
      <c r="B18" s="3" t="s">
        <v>213</v>
      </c>
      <c r="C18" s="12" t="s">
        <v>214</v>
      </c>
    </row>
    <row r="19" spans="1:3" ht="30" thickBot="1" x14ac:dyDescent="0.3">
      <c r="A19" s="34" t="s">
        <v>97</v>
      </c>
      <c r="B19" s="16" t="s">
        <v>156</v>
      </c>
      <c r="C19" s="13" t="s">
        <v>81</v>
      </c>
    </row>
  </sheetData>
  <mergeCells count="4">
    <mergeCell ref="A5:C5"/>
    <mergeCell ref="A3:C3"/>
    <mergeCell ref="A1:C1"/>
    <mergeCell ref="A8:C8"/>
  </mergeCells>
  <pageMargins left="0.7" right="0.7" top="0.75" bottom="0.75" header="0.3" footer="0.3"/>
  <pageSetup paperSize="9" scale="47" orientation="landscape" r:id="rId1"/>
  <rowBreaks count="1" manualBreakCount="1">
    <brk id="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6EF4-E07B-426A-A797-5FA7FCE8BFDE}">
  <sheetPr>
    <tabColor theme="7" tint="0.79998168889431442"/>
  </sheetPr>
  <dimension ref="A1:I28"/>
  <sheetViews>
    <sheetView topLeftCell="B1" zoomScaleNormal="100" workbookViewId="0">
      <selection activeCell="D28" sqref="D28"/>
    </sheetView>
  </sheetViews>
  <sheetFormatPr defaultColWidth="8.7109375" defaultRowHeight="14.25" x14ac:dyDescent="0.25"/>
  <cols>
    <col min="1" max="1" width="33.42578125" style="1" customWidth="1"/>
    <col min="2" max="2" width="15.7109375" style="1" customWidth="1"/>
    <col min="3" max="3" width="15.85546875" style="1" customWidth="1"/>
    <col min="4" max="4" width="54.42578125" style="1" customWidth="1"/>
    <col min="5" max="5" width="28.42578125" style="1" customWidth="1"/>
    <col min="6" max="6" width="28.140625" style="1" customWidth="1"/>
    <col min="7" max="7" width="73.5703125" style="1" customWidth="1"/>
    <col min="8" max="16384" width="8.7109375" style="1"/>
  </cols>
  <sheetData>
    <row r="1" spans="1:9" ht="15" x14ac:dyDescent="0.25">
      <c r="A1" s="68" t="s">
        <v>11</v>
      </c>
      <c r="B1" s="68"/>
      <c r="C1" s="68"/>
      <c r="D1" s="68"/>
      <c r="E1" s="68"/>
      <c r="F1" s="68"/>
      <c r="G1" s="68"/>
    </row>
    <row r="3" spans="1:9" ht="99.75" x14ac:dyDescent="0.25">
      <c r="A3" s="21" t="s">
        <v>166</v>
      </c>
      <c r="B3" s="21" t="s">
        <v>165</v>
      </c>
      <c r="C3" s="21" t="s">
        <v>2</v>
      </c>
      <c r="D3" s="21" t="s">
        <v>3</v>
      </c>
      <c r="E3" s="21" t="s">
        <v>52</v>
      </c>
      <c r="F3" s="21" t="s">
        <v>87</v>
      </c>
      <c r="G3" s="21" t="s">
        <v>89</v>
      </c>
    </row>
    <row r="4" spans="1:9" ht="56.45" customHeight="1" x14ac:dyDescent="0.25">
      <c r="A4" s="19" t="s">
        <v>59</v>
      </c>
      <c r="B4" s="18" t="s">
        <v>60</v>
      </c>
      <c r="C4" s="18" t="s">
        <v>61</v>
      </c>
      <c r="D4" s="18" t="s">
        <v>153</v>
      </c>
      <c r="E4" s="18" t="s">
        <v>62</v>
      </c>
      <c r="F4" s="18" t="s">
        <v>63</v>
      </c>
      <c r="G4" s="20" t="s">
        <v>64</v>
      </c>
    </row>
    <row r="5" spans="1:9" ht="42.75" x14ac:dyDescent="0.25">
      <c r="A5" s="37" t="s">
        <v>1</v>
      </c>
      <c r="B5" s="43" t="s">
        <v>133</v>
      </c>
      <c r="C5" s="37" t="s">
        <v>2</v>
      </c>
      <c r="D5" s="8" t="s">
        <v>117</v>
      </c>
      <c r="E5" s="9"/>
      <c r="F5" s="9"/>
      <c r="G5" s="9"/>
    </row>
    <row r="6" spans="1:9" ht="28.5" x14ac:dyDescent="0.25">
      <c r="A6" s="37" t="s">
        <v>1</v>
      </c>
      <c r="B6" s="43" t="s">
        <v>4</v>
      </c>
      <c r="C6" s="37" t="s">
        <v>5</v>
      </c>
      <c r="D6" s="8" t="s">
        <v>118</v>
      </c>
      <c r="E6" s="9"/>
      <c r="F6" s="9"/>
      <c r="G6" s="9"/>
      <c r="I6" s="42"/>
    </row>
    <row r="7" spans="1:9" ht="28.5" x14ac:dyDescent="0.25">
      <c r="A7" s="37" t="s">
        <v>6</v>
      </c>
      <c r="B7" s="43" t="s">
        <v>7</v>
      </c>
      <c r="C7" s="37" t="s">
        <v>8</v>
      </c>
      <c r="D7" s="8" t="s">
        <v>185</v>
      </c>
      <c r="E7" s="9"/>
      <c r="F7" s="9"/>
      <c r="G7" s="9"/>
    </row>
    <row r="8" spans="1:9" ht="28.5" x14ac:dyDescent="0.25">
      <c r="A8" s="37" t="s">
        <v>6</v>
      </c>
      <c r="B8" s="43" t="s">
        <v>9</v>
      </c>
      <c r="C8" s="37" t="s">
        <v>10</v>
      </c>
      <c r="D8" s="8" t="s">
        <v>186</v>
      </c>
      <c r="E8" s="9"/>
      <c r="F8" s="9"/>
      <c r="G8" s="9"/>
    </row>
    <row r="9" spans="1:9" ht="42.75" x14ac:dyDescent="0.25">
      <c r="A9" s="37" t="s">
        <v>12</v>
      </c>
      <c r="B9" s="43" t="s">
        <v>37</v>
      </c>
      <c r="C9" s="37" t="s">
        <v>13</v>
      </c>
      <c r="D9" s="8" t="s">
        <v>119</v>
      </c>
      <c r="E9" s="9"/>
      <c r="F9" s="9"/>
      <c r="G9" s="9"/>
    </row>
    <row r="10" spans="1:9" ht="28.5" x14ac:dyDescent="0.25">
      <c r="A10" s="37" t="s">
        <v>12</v>
      </c>
      <c r="B10" s="43" t="s">
        <v>144</v>
      </c>
      <c r="C10" s="37" t="s">
        <v>14</v>
      </c>
      <c r="D10" s="8" t="s">
        <v>187</v>
      </c>
      <c r="E10" s="9"/>
      <c r="F10" s="9"/>
      <c r="G10" s="9"/>
    </row>
    <row r="11" spans="1:9" ht="28.5" x14ac:dyDescent="0.25">
      <c r="A11" s="37" t="s">
        <v>12</v>
      </c>
      <c r="B11" s="43" t="s">
        <v>143</v>
      </c>
      <c r="C11" s="37" t="s">
        <v>141</v>
      </c>
      <c r="D11" s="8" t="s">
        <v>188</v>
      </c>
      <c r="E11" s="9"/>
      <c r="F11" s="9"/>
      <c r="G11" s="9"/>
    </row>
    <row r="12" spans="1:9" ht="42.75" x14ac:dyDescent="0.25">
      <c r="A12" s="37" t="s">
        <v>12</v>
      </c>
      <c r="B12" s="43" t="s">
        <v>154</v>
      </c>
      <c r="C12" s="37" t="s">
        <v>142</v>
      </c>
      <c r="D12" s="8" t="s">
        <v>189</v>
      </c>
      <c r="E12" s="9"/>
      <c r="F12" s="9"/>
      <c r="G12" s="9"/>
    </row>
    <row r="13" spans="1:9" ht="42.75" x14ac:dyDescent="0.25">
      <c r="A13" s="37" t="s">
        <v>15</v>
      </c>
      <c r="B13" s="43" t="s">
        <v>16</v>
      </c>
      <c r="C13" s="37" t="s">
        <v>17</v>
      </c>
      <c r="D13" s="8" t="s">
        <v>190</v>
      </c>
      <c r="E13" s="9"/>
      <c r="F13" s="9"/>
      <c r="G13" s="9"/>
    </row>
    <row r="14" spans="1:9" ht="28.5" x14ac:dyDescent="0.25">
      <c r="A14" s="37" t="s">
        <v>18</v>
      </c>
      <c r="B14" s="43" t="s">
        <v>145</v>
      </c>
      <c r="C14" s="37" t="s">
        <v>19</v>
      </c>
      <c r="D14" s="44" t="s">
        <v>191</v>
      </c>
      <c r="E14" s="9"/>
      <c r="F14" s="9"/>
      <c r="G14" s="9"/>
    </row>
    <row r="15" spans="1:9" ht="28.5" x14ac:dyDescent="0.25">
      <c r="A15" s="37" t="s">
        <v>20</v>
      </c>
      <c r="B15" s="43" t="s">
        <v>21</v>
      </c>
      <c r="C15" s="37" t="s">
        <v>22</v>
      </c>
      <c r="D15" s="44" t="s">
        <v>134</v>
      </c>
      <c r="E15" s="9"/>
      <c r="F15" s="9"/>
      <c r="G15" s="9"/>
    </row>
    <row r="16" spans="1:9" ht="42.75" x14ac:dyDescent="0.25">
      <c r="A16" s="37" t="s">
        <v>20</v>
      </c>
      <c r="B16" s="43" t="s">
        <v>155</v>
      </c>
      <c r="C16" s="37" t="s">
        <v>23</v>
      </c>
      <c r="D16" s="44" t="s">
        <v>135</v>
      </c>
      <c r="E16" s="9"/>
      <c r="F16" s="9"/>
      <c r="G16" s="9"/>
    </row>
    <row r="17" spans="1:7" x14ac:dyDescent="0.25">
      <c r="A17" s="37" t="s">
        <v>20</v>
      </c>
      <c r="B17" s="43" t="s">
        <v>146</v>
      </c>
      <c r="C17" s="37" t="s">
        <v>24</v>
      </c>
      <c r="D17" s="44" t="s">
        <v>136</v>
      </c>
      <c r="E17" s="9"/>
      <c r="F17" s="9"/>
      <c r="G17" s="9"/>
    </row>
    <row r="18" spans="1:7" ht="42.75" x14ac:dyDescent="0.25">
      <c r="A18" s="37" t="s">
        <v>20</v>
      </c>
      <c r="B18" s="43" t="s">
        <v>147</v>
      </c>
      <c r="C18" s="37" t="s">
        <v>25</v>
      </c>
      <c r="D18" s="44" t="s">
        <v>137</v>
      </c>
      <c r="E18" s="9"/>
      <c r="F18" s="9"/>
      <c r="G18" s="9"/>
    </row>
    <row r="19" spans="1:7" ht="28.5" x14ac:dyDescent="0.25">
      <c r="A19" s="37" t="s">
        <v>26</v>
      </c>
      <c r="B19" s="43" t="s">
        <v>27</v>
      </c>
      <c r="C19" s="37" t="s">
        <v>28</v>
      </c>
      <c r="D19" s="44" t="s">
        <v>138</v>
      </c>
      <c r="E19" s="9"/>
      <c r="F19" s="9"/>
      <c r="G19" s="9"/>
    </row>
    <row r="20" spans="1:7" ht="42.75" x14ac:dyDescent="0.25">
      <c r="A20" s="37" t="s">
        <v>26</v>
      </c>
      <c r="B20" s="43" t="s">
        <v>29</v>
      </c>
      <c r="C20" s="37" t="s">
        <v>30</v>
      </c>
      <c r="D20" s="44" t="s">
        <v>139</v>
      </c>
      <c r="E20" s="9"/>
      <c r="F20" s="9"/>
      <c r="G20" s="9"/>
    </row>
    <row r="21" spans="1:7" ht="28.5" x14ac:dyDescent="0.25">
      <c r="A21" s="37" t="s">
        <v>31</v>
      </c>
      <c r="B21" s="43" t="s">
        <v>32</v>
      </c>
      <c r="C21" s="37" t="s">
        <v>33</v>
      </c>
      <c r="D21" s="44" t="s">
        <v>120</v>
      </c>
      <c r="E21" s="9"/>
      <c r="F21" s="9"/>
      <c r="G21" s="9"/>
    </row>
    <row r="22" spans="1:7" ht="28.5" x14ac:dyDescent="0.25">
      <c r="A22" s="37" t="s">
        <v>31</v>
      </c>
      <c r="B22" s="43" t="s">
        <v>34</v>
      </c>
      <c r="C22" s="37" t="s">
        <v>35</v>
      </c>
      <c r="D22" s="44" t="s">
        <v>192</v>
      </c>
      <c r="E22" s="9"/>
      <c r="F22" s="9"/>
      <c r="G22" s="9"/>
    </row>
    <row r="23" spans="1:7" ht="28.5" x14ac:dyDescent="0.25">
      <c r="A23" s="37" t="s">
        <v>36</v>
      </c>
      <c r="B23" s="43" t="s">
        <v>38</v>
      </c>
      <c r="C23" s="37" t="s">
        <v>39</v>
      </c>
      <c r="D23" s="44" t="s">
        <v>121</v>
      </c>
      <c r="E23" s="9"/>
      <c r="F23" s="9"/>
      <c r="G23" s="9"/>
    </row>
    <row r="24" spans="1:7" ht="28.5" x14ac:dyDescent="0.25">
      <c r="A24" s="37" t="s">
        <v>40</v>
      </c>
      <c r="B24" s="43" t="s">
        <v>41</v>
      </c>
      <c r="C24" s="37" t="s">
        <v>42</v>
      </c>
      <c r="D24" s="44" t="s">
        <v>122</v>
      </c>
      <c r="E24" s="9"/>
      <c r="F24" s="9"/>
      <c r="G24" s="9"/>
    </row>
    <row r="25" spans="1:7" ht="28.5" x14ac:dyDescent="0.25">
      <c r="A25" s="37" t="s">
        <v>43</v>
      </c>
      <c r="B25" s="43" t="s">
        <v>148</v>
      </c>
      <c r="C25" s="37" t="s">
        <v>44</v>
      </c>
      <c r="D25" s="44" t="s">
        <v>140</v>
      </c>
      <c r="E25" s="9"/>
      <c r="F25" s="9"/>
      <c r="G25" s="9"/>
    </row>
    <row r="26" spans="1:7" ht="28.5" x14ac:dyDescent="0.25">
      <c r="A26" s="37" t="s">
        <v>43</v>
      </c>
      <c r="B26" s="43" t="s">
        <v>45</v>
      </c>
      <c r="C26" s="37" t="s">
        <v>46</v>
      </c>
      <c r="D26" s="44" t="s">
        <v>193</v>
      </c>
      <c r="E26" s="9"/>
      <c r="F26" s="9"/>
      <c r="G26" s="9"/>
    </row>
    <row r="27" spans="1:7" ht="57" x14ac:dyDescent="0.25">
      <c r="A27" s="37" t="s">
        <v>47</v>
      </c>
      <c r="B27" s="43" t="s">
        <v>149</v>
      </c>
      <c r="C27" s="37" t="s">
        <v>48</v>
      </c>
      <c r="D27" s="44" t="s">
        <v>194</v>
      </c>
      <c r="E27" s="9"/>
      <c r="F27" s="9"/>
      <c r="G27" s="9"/>
    </row>
    <row r="28" spans="1:7" ht="28.5" x14ac:dyDescent="0.25">
      <c r="A28" s="37" t="s">
        <v>49</v>
      </c>
      <c r="B28" s="43" t="s">
        <v>150</v>
      </c>
      <c r="C28" s="37" t="s">
        <v>50</v>
      </c>
      <c r="D28" s="44" t="s">
        <v>195</v>
      </c>
      <c r="E28" s="9"/>
      <c r="F28" s="9"/>
      <c r="G28" s="9"/>
    </row>
  </sheetData>
  <mergeCells count="1">
    <mergeCell ref="A1:G1"/>
  </mergeCells>
  <pageMargins left="0.7" right="0.7" top="0.75" bottom="0.75" header="0.3" footer="0.3"/>
  <pageSetup scale="49" orientation="landscape" r:id="rId1"/>
  <rowBreaks count="1" manualBreakCount="1">
    <brk id="15" max="1638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9D7BA-6D9B-4082-85D6-E8AD88E3BBB3}">
  <sheetPr>
    <tabColor theme="7" tint="0.79998168889431442"/>
  </sheetPr>
  <dimension ref="A1:K35"/>
  <sheetViews>
    <sheetView zoomScaleNormal="100" workbookViewId="0">
      <selection activeCell="H22" sqref="H22"/>
    </sheetView>
  </sheetViews>
  <sheetFormatPr defaultColWidth="8.7109375" defaultRowHeight="14.25" x14ac:dyDescent="0.25"/>
  <cols>
    <col min="1" max="1" width="8.85546875" style="1" customWidth="1"/>
    <col min="2" max="4" width="20.28515625" style="1" customWidth="1"/>
    <col min="5" max="5" width="20.28515625" style="1" hidden="1" customWidth="1"/>
    <col min="6" max="8" width="20.28515625" style="1" customWidth="1"/>
    <col min="9" max="9" width="36.5703125" style="1" customWidth="1"/>
    <col min="10" max="16384" width="8.7109375" style="1"/>
  </cols>
  <sheetData>
    <row r="1" spans="1:11" ht="14.25" customHeight="1" x14ac:dyDescent="0.25">
      <c r="A1" s="68" t="s">
        <v>55</v>
      </c>
      <c r="B1" s="68"/>
      <c r="C1" s="68"/>
      <c r="D1" s="68"/>
      <c r="E1" s="68"/>
      <c r="F1" s="68"/>
      <c r="G1" s="68"/>
      <c r="H1" s="68"/>
      <c r="I1" s="68"/>
    </row>
    <row r="2" spans="1:11" ht="15" thickBot="1" x14ac:dyDescent="0.3"/>
    <row r="3" spans="1:11" ht="14.25" customHeight="1" x14ac:dyDescent="0.25">
      <c r="A3" s="72" t="s">
        <v>83</v>
      </c>
      <c r="B3" s="73"/>
      <c r="C3" s="73"/>
      <c r="D3" s="73"/>
      <c r="E3" s="73"/>
      <c r="F3" s="73"/>
      <c r="G3" s="73"/>
      <c r="H3" s="73"/>
      <c r="I3" s="74"/>
    </row>
    <row r="4" spans="1:11" ht="118.5" customHeight="1" x14ac:dyDescent="0.25">
      <c r="A4" s="23" t="s">
        <v>57</v>
      </c>
      <c r="B4" s="24">
        <v>8</v>
      </c>
      <c r="C4" s="24">
        <v>1</v>
      </c>
      <c r="D4" s="24">
        <v>2</v>
      </c>
      <c r="E4" s="24"/>
      <c r="F4" s="25">
        <f>((B4-C4-D4)/(B4-D4))</f>
        <v>0.83333333333333337</v>
      </c>
      <c r="G4" s="24">
        <f>IF(F4&gt;=80%, 5,IF(F4&gt;=60%, 4, IF(F4&gt;=40%, 3, IF(F4&gt;=20%,2,1))))</f>
        <v>5</v>
      </c>
      <c r="H4" s="24" t="str">
        <f>IF(OR(C4&gt;0,D4&gt;0),"Yes","No")</f>
        <v>Yes</v>
      </c>
      <c r="I4" s="26" t="s">
        <v>88</v>
      </c>
    </row>
    <row r="5" spans="1:11" ht="90" x14ac:dyDescent="0.25">
      <c r="A5" s="27" t="s">
        <v>65</v>
      </c>
      <c r="B5" s="18" t="s">
        <v>66</v>
      </c>
      <c r="C5" s="18" t="s">
        <v>67</v>
      </c>
      <c r="D5" s="18" t="s">
        <v>205</v>
      </c>
      <c r="E5" s="18" t="s">
        <v>123</v>
      </c>
      <c r="F5" s="18" t="s">
        <v>68</v>
      </c>
      <c r="G5" s="18" t="s">
        <v>175</v>
      </c>
      <c r="H5" s="28" t="s">
        <v>85</v>
      </c>
      <c r="I5" s="28" t="s">
        <v>69</v>
      </c>
    </row>
    <row r="6" spans="1:11" x14ac:dyDescent="0.25">
      <c r="A6" s="35" t="s">
        <v>100</v>
      </c>
      <c r="B6" s="3">
        <f>COUNTIF(Table1[D. Observable Behaviours Associated with Subject],"*"&amp;Table2[[#This Row],[A. OB]]&amp;"*")</f>
        <v>14</v>
      </c>
      <c r="C6" s="3">
        <f>COUNTIF(Table1[E. OBs Not Satisfactory
(Indicate OB code and separate OBs using commas)],"*"&amp;Table2[[#This Row],[A. OB]]&amp;"*")</f>
        <v>0</v>
      </c>
      <c r="D6" s="3">
        <f>COUNTIF(Table1[F. OBs Not Observed
(Indicate OB code and separate OBs using commas)],"*"&amp;Table2[[#This Row],[A. OB]]&amp;"*")</f>
        <v>0</v>
      </c>
      <c r="E6" s="22">
        <v>0.8</v>
      </c>
      <c r="F6" s="11">
        <f t="shared" ref="F6:F17" si="0">IF(B6-D6=0,0,((B6-C6-D6)/(B6-D6)))</f>
        <v>1</v>
      </c>
      <c r="G6" s="48">
        <f t="shared" ref="G6:G17" si="1">IF(F6&gt;=80%, 5,IF(F6&gt;=60%, 4, IF(F6&gt;=40%, 3, IF(F6&gt;=20%,2,1))))</f>
        <v>5</v>
      </c>
      <c r="H6" s="55" t="str">
        <f t="shared" ref="H6:H17" si="2">IF(OR(C6&gt;0,D6&gt;0),"Yes","No")</f>
        <v>No</v>
      </c>
      <c r="I6" s="36"/>
    </row>
    <row r="7" spans="1:11" x14ac:dyDescent="0.25">
      <c r="A7" s="35" t="s">
        <v>101</v>
      </c>
      <c r="B7" s="3">
        <f>COUNTIF(Table1[D. Observable Behaviours Associated with Subject],"*"&amp;Table2[[#This Row],[A. OB]]&amp;"*")</f>
        <v>14</v>
      </c>
      <c r="C7" s="3">
        <f>COUNTIF(Table1[E. OBs Not Satisfactory
(Indicate OB code and separate OBs using commas)],"*"&amp;Table2[[#This Row],[A. OB]]&amp;"*")</f>
        <v>0</v>
      </c>
      <c r="D7" s="3">
        <f>COUNTIF(Table1[F. OBs Not Observed
(Indicate OB code and separate OBs using commas)],"*"&amp;Table2[[#This Row],[A. OB]]&amp;"*")</f>
        <v>0</v>
      </c>
      <c r="E7" s="22">
        <v>0.8</v>
      </c>
      <c r="F7" s="11">
        <f t="shared" si="0"/>
        <v>1</v>
      </c>
      <c r="G7" s="48">
        <f t="shared" si="1"/>
        <v>5</v>
      </c>
      <c r="H7" s="55" t="str">
        <f t="shared" si="2"/>
        <v>No</v>
      </c>
      <c r="I7" s="36"/>
    </row>
    <row r="8" spans="1:11" x14ac:dyDescent="0.25">
      <c r="A8" s="35" t="s">
        <v>102</v>
      </c>
      <c r="B8" s="3">
        <f>COUNTIF(Table1[D. Observable Behaviours Associated with Subject],"*"&amp;Table2[[#This Row],[A. OB]]&amp;"*")</f>
        <v>10</v>
      </c>
      <c r="C8" s="3">
        <f>COUNTIF(Table1[E. OBs Not Satisfactory
(Indicate OB code and separate OBs using commas)],"*"&amp;Table2[[#This Row],[A. OB]]&amp;"*")</f>
        <v>0</v>
      </c>
      <c r="D8" s="3">
        <f>COUNTIF(Table1[F. OBs Not Observed
(Indicate OB code and separate OBs using commas)],"*"&amp;Table2[[#This Row],[A. OB]]&amp;"*")</f>
        <v>0</v>
      </c>
      <c r="E8" s="22">
        <v>0.8</v>
      </c>
      <c r="F8" s="11">
        <f t="shared" si="0"/>
        <v>1</v>
      </c>
      <c r="G8" s="48">
        <f t="shared" si="1"/>
        <v>5</v>
      </c>
      <c r="H8" s="55" t="str">
        <f t="shared" si="2"/>
        <v>No</v>
      </c>
      <c r="I8" s="36"/>
    </row>
    <row r="9" spans="1:11" x14ac:dyDescent="0.25">
      <c r="A9" s="35" t="s">
        <v>103</v>
      </c>
      <c r="B9" s="3">
        <f>COUNTIF(Table1[D. Observable Behaviours Associated with Subject],"*"&amp;Table2[[#This Row],[A. OB]]&amp;"*")</f>
        <v>12</v>
      </c>
      <c r="C9" s="3">
        <f>COUNTIF(Table1[E. OBs Not Satisfactory
(Indicate OB code and separate OBs using commas)],"*"&amp;Table2[[#This Row],[A. OB]]&amp;"*")</f>
        <v>0</v>
      </c>
      <c r="D9" s="3">
        <f>COUNTIF(Table1[F. OBs Not Observed
(Indicate OB code and separate OBs using commas)],"*"&amp;Table2[[#This Row],[A. OB]]&amp;"*")</f>
        <v>0</v>
      </c>
      <c r="E9" s="22">
        <v>0.8</v>
      </c>
      <c r="F9" s="11">
        <f t="shared" si="0"/>
        <v>1</v>
      </c>
      <c r="G9" s="48">
        <f t="shared" si="1"/>
        <v>5</v>
      </c>
      <c r="H9" s="55" t="str">
        <f t="shared" si="2"/>
        <v>No</v>
      </c>
      <c r="I9" s="36"/>
      <c r="K9" s="41"/>
    </row>
    <row r="10" spans="1:11" x14ac:dyDescent="0.25">
      <c r="A10" s="35" t="s">
        <v>104</v>
      </c>
      <c r="B10" s="3">
        <f>COUNTIF(Table1[D. Observable Behaviours Associated with Subject],"*"&amp;Table2[[#This Row],[A. OB]]&amp;"*")</f>
        <v>14</v>
      </c>
      <c r="C10" s="3">
        <f>COUNTIF(Table1[E. OBs Not Satisfactory
(Indicate OB code and separate OBs using commas)],"*"&amp;Table2[[#This Row],[A. OB]]&amp;"*")</f>
        <v>0</v>
      </c>
      <c r="D10" s="3">
        <f>COUNTIF(Table1[F. OBs Not Observed
(Indicate OB code and separate OBs using commas)],"*"&amp;Table2[[#This Row],[A. OB]]&amp;"*")</f>
        <v>0</v>
      </c>
      <c r="E10" s="22">
        <v>0.8</v>
      </c>
      <c r="F10" s="11">
        <f t="shared" si="0"/>
        <v>1</v>
      </c>
      <c r="G10" s="48">
        <f t="shared" si="1"/>
        <v>5</v>
      </c>
      <c r="H10" s="55" t="str">
        <f t="shared" si="2"/>
        <v>No</v>
      </c>
      <c r="I10" s="36"/>
    </row>
    <row r="11" spans="1:11" x14ac:dyDescent="0.25">
      <c r="A11" s="35" t="s">
        <v>105</v>
      </c>
      <c r="B11" s="3">
        <f>COUNTIF(Table1[D. Observable Behaviours Associated with Subject],"*"&amp;Table2[[#This Row],[A. OB]]&amp;"*")</f>
        <v>15</v>
      </c>
      <c r="C11" s="3">
        <f>COUNTIF(Table1[E. OBs Not Satisfactory
(Indicate OB code and separate OBs using commas)],"*"&amp;Table2[[#This Row],[A. OB]]&amp;"*")</f>
        <v>0</v>
      </c>
      <c r="D11" s="3">
        <f>COUNTIF(Table1[F. OBs Not Observed
(Indicate OB code and separate OBs using commas)],"*"&amp;Table2[[#This Row],[A. OB]]&amp;"*")</f>
        <v>0</v>
      </c>
      <c r="E11" s="22">
        <v>0.8</v>
      </c>
      <c r="F11" s="11">
        <f t="shared" si="0"/>
        <v>1</v>
      </c>
      <c r="G11" s="48">
        <f t="shared" si="1"/>
        <v>5</v>
      </c>
      <c r="H11" s="55" t="str">
        <f t="shared" si="2"/>
        <v>No</v>
      </c>
      <c r="I11" s="36"/>
    </row>
    <row r="12" spans="1:11" x14ac:dyDescent="0.25">
      <c r="A12" s="35" t="s">
        <v>106</v>
      </c>
      <c r="B12" s="3">
        <f>COUNTIF(Table1[D. Observable Behaviours Associated with Subject],"*"&amp;Table2[[#This Row],[A. OB]]&amp;"*")</f>
        <v>4</v>
      </c>
      <c r="C12" s="3">
        <f>COUNTIF(Table1[E. OBs Not Satisfactory
(Indicate OB code and separate OBs using commas)],"*"&amp;Table2[[#This Row],[A. OB]]&amp;"*")</f>
        <v>0</v>
      </c>
      <c r="D12" s="3">
        <f>COUNTIF(Table1[F. OBs Not Observed
(Indicate OB code and separate OBs using commas)],"*"&amp;Table2[[#This Row],[A. OB]]&amp;"*")</f>
        <v>0</v>
      </c>
      <c r="E12" s="22">
        <v>0.8</v>
      </c>
      <c r="F12" s="11">
        <f t="shared" si="0"/>
        <v>1</v>
      </c>
      <c r="G12" s="48">
        <f t="shared" si="1"/>
        <v>5</v>
      </c>
      <c r="H12" s="55" t="str">
        <f t="shared" si="2"/>
        <v>No</v>
      </c>
      <c r="I12" s="36"/>
    </row>
    <row r="13" spans="1:11" x14ac:dyDescent="0.25">
      <c r="A13" s="35" t="s">
        <v>107</v>
      </c>
      <c r="B13" s="3">
        <f>COUNTIF(Table1[D. Observable Behaviours Associated with Subject],"*"&amp;Table2[[#This Row],[A. OB]]&amp;"*")</f>
        <v>2</v>
      </c>
      <c r="C13" s="3">
        <f>COUNTIF(Table1[E. OBs Not Satisfactory
(Indicate OB code and separate OBs using commas)],"*"&amp;Table2[[#This Row],[A. OB]]&amp;"*")</f>
        <v>0</v>
      </c>
      <c r="D13" s="3">
        <f>COUNTIF(Table1[F. OBs Not Observed
(Indicate OB code and separate OBs using commas)],"*"&amp;Table2[[#This Row],[A. OB]]&amp;"*")</f>
        <v>0</v>
      </c>
      <c r="E13" s="22">
        <v>0.8</v>
      </c>
      <c r="F13" s="11">
        <f t="shared" si="0"/>
        <v>1</v>
      </c>
      <c r="G13" s="48">
        <f t="shared" si="1"/>
        <v>5</v>
      </c>
      <c r="H13" s="55" t="str">
        <f t="shared" si="2"/>
        <v>No</v>
      </c>
      <c r="I13" s="36"/>
    </row>
    <row r="14" spans="1:11" x14ac:dyDescent="0.25">
      <c r="A14" s="35" t="s">
        <v>108</v>
      </c>
      <c r="B14" s="3">
        <f>COUNTIF(Table1[D. Observable Behaviours Associated with Subject],"*"&amp;Table2[[#This Row],[A. OB]]&amp;"*")</f>
        <v>5</v>
      </c>
      <c r="C14" s="3">
        <f>COUNTIF(Table1[E. OBs Not Satisfactory
(Indicate OB code and separate OBs using commas)],"*"&amp;Table2[[#This Row],[A. OB]]&amp;"*")</f>
        <v>0</v>
      </c>
      <c r="D14" s="3">
        <f>COUNTIF(Table1[F. OBs Not Observed
(Indicate OB code and separate OBs using commas)],"*"&amp;Table2[[#This Row],[A. OB]]&amp;"*")</f>
        <v>0</v>
      </c>
      <c r="E14" s="22">
        <v>0.8</v>
      </c>
      <c r="F14" s="11">
        <f t="shared" si="0"/>
        <v>1</v>
      </c>
      <c r="G14" s="48">
        <f t="shared" si="1"/>
        <v>5</v>
      </c>
      <c r="H14" s="55" t="str">
        <f t="shared" si="2"/>
        <v>No</v>
      </c>
      <c r="I14" s="36"/>
    </row>
    <row r="15" spans="1:11" x14ac:dyDescent="0.25">
      <c r="A15" s="35" t="s">
        <v>53</v>
      </c>
      <c r="B15" s="3">
        <f>COUNTIF(Table1[D. Observable Behaviours Associated with Subject],"*"&amp;Table2[[#This Row],[A. OB]]&amp;"*")</f>
        <v>5</v>
      </c>
      <c r="C15" s="3">
        <f>COUNTIF(Table1[E. OBs Not Satisfactory
(Indicate OB code and separate OBs using commas)],"*"&amp;Table2[[#This Row],[A. OB]]&amp;"*")</f>
        <v>0</v>
      </c>
      <c r="D15" s="3">
        <f>COUNTIF(Table1[F. OBs Not Observed
(Indicate OB code and separate OBs using commas)],"*"&amp;Table2[[#This Row],[A. OB]]&amp;"*")</f>
        <v>0</v>
      </c>
      <c r="E15" s="22">
        <v>0.8</v>
      </c>
      <c r="F15" s="11">
        <f t="shared" si="0"/>
        <v>1</v>
      </c>
      <c r="G15" s="48">
        <f t="shared" si="1"/>
        <v>5</v>
      </c>
      <c r="H15" s="55" t="str">
        <f t="shared" si="2"/>
        <v>No</v>
      </c>
      <c r="I15" s="36"/>
    </row>
    <row r="16" spans="1:11" x14ac:dyDescent="0.25">
      <c r="A16" s="35" t="s">
        <v>54</v>
      </c>
      <c r="B16" s="3">
        <f>COUNTIF(Table1[D. Observable Behaviours Associated with Subject],"*"&amp;Table2[[#This Row],[A. OB]]&amp;"*")</f>
        <v>3</v>
      </c>
      <c r="C16" s="3">
        <f>COUNTIF(Table1[E. OBs Not Satisfactory
(Indicate OB code and separate OBs using commas)],"*"&amp;Table2[[#This Row],[A. OB]]&amp;"*")</f>
        <v>0</v>
      </c>
      <c r="D16" s="3">
        <f>COUNTIF(Table1[F. OBs Not Observed
(Indicate OB code and separate OBs using commas)],"*"&amp;Table2[[#This Row],[A. OB]]&amp;"*")</f>
        <v>0</v>
      </c>
      <c r="E16" s="22">
        <v>0.8</v>
      </c>
      <c r="F16" s="11">
        <f t="shared" si="0"/>
        <v>1</v>
      </c>
      <c r="G16" s="48">
        <f t="shared" si="1"/>
        <v>5</v>
      </c>
      <c r="H16" s="55" t="str">
        <f t="shared" si="2"/>
        <v>No</v>
      </c>
      <c r="I16" s="36"/>
    </row>
    <row r="17" spans="1:9" x14ac:dyDescent="0.25">
      <c r="A17" s="35" t="s">
        <v>51</v>
      </c>
      <c r="B17" s="3">
        <f>COUNTIF(Table1[D. Observable Behaviours Associated with Subject],"*"&amp;Table2[[#This Row],[A. OB]]&amp;"*")</f>
        <v>2</v>
      </c>
      <c r="C17" s="3">
        <f>COUNTIF(Table1[E. OBs Not Satisfactory
(Indicate OB code and separate OBs using commas)],"*"&amp;Table2[[#This Row],[A. OB]]&amp;"*")</f>
        <v>0</v>
      </c>
      <c r="D17" s="3">
        <f>COUNTIF(Table1[F. OBs Not Observed
(Indicate OB code and separate OBs using commas)],"*"&amp;Table2[[#This Row],[A. OB]]&amp;"*")</f>
        <v>0</v>
      </c>
      <c r="E17" s="22">
        <v>0.8</v>
      </c>
      <c r="F17" s="11">
        <f t="shared" si="0"/>
        <v>1</v>
      </c>
      <c r="G17" s="48">
        <f t="shared" si="1"/>
        <v>5</v>
      </c>
      <c r="H17" s="55" t="str">
        <f t="shared" si="2"/>
        <v>No</v>
      </c>
      <c r="I17" s="36"/>
    </row>
    <row r="18" spans="1:9" ht="14.25" customHeight="1" x14ac:dyDescent="0.25">
      <c r="A18" s="86" t="s">
        <v>177</v>
      </c>
      <c r="B18" s="87"/>
      <c r="C18" s="87"/>
      <c r="D18" s="88"/>
      <c r="E18" s="22">
        <v>0.8</v>
      </c>
      <c r="F18" s="45">
        <f>IF(SUM(B6:B17)-SUM(D6:D17)=0,0,((SUM(B6:B17)-SUM(C6:C17)-SUM(D6:D17))/(SUM(B6:B17)-SUM(D6:D17))))</f>
        <v>1</v>
      </c>
      <c r="G18" s="50">
        <f>IF(F18&gt;=80%, 5,IF(F18&gt;=60%, 4, IF(F18&gt;=40%, 3, IF(F18&gt;=20%,2,1))))</f>
        <v>5</v>
      </c>
      <c r="H18" s="47"/>
      <c r="I18" s="84"/>
    </row>
    <row r="19" spans="1:9" ht="14.25" customHeight="1" x14ac:dyDescent="0.25">
      <c r="A19" s="81" t="s">
        <v>178</v>
      </c>
      <c r="B19" s="82"/>
      <c r="C19" s="82"/>
      <c r="D19" s="82"/>
      <c r="E19" s="82"/>
      <c r="F19" s="82"/>
      <c r="G19" s="83"/>
      <c r="H19" s="2">
        <f>COUNTIF(G6:G17, "&lt;=2")</f>
        <v>0</v>
      </c>
      <c r="I19" s="85"/>
    </row>
    <row r="20" spans="1:9" ht="14.25" customHeight="1" x14ac:dyDescent="0.25">
      <c r="A20" s="89" t="s">
        <v>84</v>
      </c>
      <c r="B20" s="90"/>
      <c r="C20" s="90"/>
      <c r="D20" s="90"/>
      <c r="E20" s="90"/>
      <c r="F20" s="90"/>
      <c r="G20" s="90"/>
      <c r="H20" s="90"/>
      <c r="I20" s="91"/>
    </row>
    <row r="21" spans="1:9" ht="90" x14ac:dyDescent="0.25">
      <c r="A21" s="27" t="s">
        <v>65</v>
      </c>
      <c r="B21" s="18" t="s">
        <v>66</v>
      </c>
      <c r="C21" s="18" t="s">
        <v>67</v>
      </c>
      <c r="D21" s="18" t="s">
        <v>205</v>
      </c>
      <c r="E21" s="18" t="s">
        <v>123</v>
      </c>
      <c r="F21" s="18" t="s">
        <v>68</v>
      </c>
      <c r="G21" s="18" t="s">
        <v>176</v>
      </c>
      <c r="H21" s="28" t="s">
        <v>85</v>
      </c>
      <c r="I21" s="49" t="s">
        <v>69</v>
      </c>
    </row>
    <row r="22" spans="1:9" x14ac:dyDescent="0.25">
      <c r="A22" s="7" t="s">
        <v>109</v>
      </c>
      <c r="B22" s="3">
        <f>COUNTIF(Table1[D. Observable Behaviours Associated with Subject],"*"&amp;Table3[[#This Row],[A. OB]]&amp;"*")</f>
        <v>8</v>
      </c>
      <c r="C22" s="3">
        <f>COUNTIF(Table1[E. OBs Not Satisfactory
(Indicate OB code and separate OBs using commas)],"*"&amp;Table3[[#This Row],[A. OB]]&amp;"*")</f>
        <v>0</v>
      </c>
      <c r="D22" s="3">
        <f>COUNTIF(Table1[F. OBs Not Observed
(Indicate OB code and separate OBs using commas)],"*"&amp;Table3[[#This Row],[A. OB]]&amp;"*")</f>
        <v>0</v>
      </c>
      <c r="E22" s="22">
        <v>0.8</v>
      </c>
      <c r="F22" s="52">
        <f t="shared" ref="F22:F29" si="3">IF(B22-D22=0,0,((B22-C22-D22)/(B22-D22)))</f>
        <v>1</v>
      </c>
      <c r="G22" s="53">
        <f t="shared" ref="G22:G29" si="4">IF(F22&gt;=80%, 5,IF(F22&gt;=60%, 4, IF(F22&gt;=40%, 3, IF(F22&gt;=20%,2,1))))</f>
        <v>5</v>
      </c>
      <c r="H22" s="55" t="str">
        <f t="shared" ref="H22:H29" si="5">IF(OR(C22&gt;0,D22&gt;0),"Yes","No")</f>
        <v>No</v>
      </c>
      <c r="I22" s="36"/>
    </row>
    <row r="23" spans="1:9" x14ac:dyDescent="0.25">
      <c r="A23" s="7" t="s">
        <v>110</v>
      </c>
      <c r="B23" s="3">
        <f>COUNTIF(Table1[D. Observable Behaviours Associated with Subject],"*"&amp;Table3[[#This Row],[A. OB]]&amp;"*")</f>
        <v>5</v>
      </c>
      <c r="C23" s="3">
        <f>COUNTIF(Table1[E. OBs Not Satisfactory
(Indicate OB code and separate OBs using commas)],"*"&amp;Table3[[#This Row],[A. OB]]&amp;"*")</f>
        <v>0</v>
      </c>
      <c r="D23" s="3">
        <f>COUNTIF(Table1[F. OBs Not Observed
(Indicate OB code and separate OBs using commas)],"*"&amp;Table3[[#This Row],[A. OB]]&amp;"*")</f>
        <v>0</v>
      </c>
      <c r="E23" s="22">
        <v>0.8</v>
      </c>
      <c r="F23" s="52">
        <f t="shared" si="3"/>
        <v>1</v>
      </c>
      <c r="G23" s="53">
        <f t="shared" si="4"/>
        <v>5</v>
      </c>
      <c r="H23" s="55" t="str">
        <f t="shared" si="5"/>
        <v>No</v>
      </c>
      <c r="I23" s="36"/>
    </row>
    <row r="24" spans="1:9" x14ac:dyDescent="0.25">
      <c r="A24" s="7" t="s">
        <v>111</v>
      </c>
      <c r="B24" s="3">
        <f>COUNTIF(Table1[D. Observable Behaviours Associated with Subject],"*"&amp;Table3[[#This Row],[A. OB]]&amp;"*")</f>
        <v>15</v>
      </c>
      <c r="C24" s="3">
        <f>COUNTIF(Table1[E. OBs Not Satisfactory
(Indicate OB code and separate OBs using commas)],"*"&amp;Table3[[#This Row],[A. OB]]&amp;"*")</f>
        <v>0</v>
      </c>
      <c r="D24" s="3">
        <f>COUNTIF(Table1[F. OBs Not Observed
(Indicate OB code and separate OBs using commas)],"*"&amp;Table3[[#This Row],[A. OB]]&amp;"*")</f>
        <v>0</v>
      </c>
      <c r="E24" s="22">
        <v>0.8</v>
      </c>
      <c r="F24" s="52">
        <f t="shared" si="3"/>
        <v>1</v>
      </c>
      <c r="G24" s="53">
        <f t="shared" si="4"/>
        <v>5</v>
      </c>
      <c r="H24" s="55" t="str">
        <f t="shared" si="5"/>
        <v>No</v>
      </c>
      <c r="I24" s="36"/>
    </row>
    <row r="25" spans="1:9" x14ac:dyDescent="0.25">
      <c r="A25" s="7" t="s">
        <v>112</v>
      </c>
      <c r="B25" s="3">
        <f>COUNTIF(Table1[D. Observable Behaviours Associated with Subject],"*"&amp;Table3[[#This Row],[A. OB]]&amp;"*")</f>
        <v>6</v>
      </c>
      <c r="C25" s="3">
        <f>COUNTIF(Table1[E. OBs Not Satisfactory
(Indicate OB code and separate OBs using commas)],"*"&amp;Table3[[#This Row],[A. OB]]&amp;"*")</f>
        <v>0</v>
      </c>
      <c r="D25" s="3">
        <f>COUNTIF(Table1[F. OBs Not Observed
(Indicate OB code and separate OBs using commas)],"*"&amp;Table3[[#This Row],[A. OB]]&amp;"*")</f>
        <v>0</v>
      </c>
      <c r="E25" s="22">
        <v>0.8</v>
      </c>
      <c r="F25" s="52">
        <f t="shared" si="3"/>
        <v>1</v>
      </c>
      <c r="G25" s="53">
        <f t="shared" si="4"/>
        <v>5</v>
      </c>
      <c r="H25" s="55" t="str">
        <f t="shared" si="5"/>
        <v>No</v>
      </c>
      <c r="I25" s="36"/>
    </row>
    <row r="26" spans="1:9" x14ac:dyDescent="0.25">
      <c r="A26" s="7" t="s">
        <v>113</v>
      </c>
      <c r="B26" s="3">
        <f>COUNTIF(Table1[D. Observable Behaviours Associated with Subject],"*"&amp;Table3[[#This Row],[A. OB]]&amp;"*")</f>
        <v>6</v>
      </c>
      <c r="C26" s="3">
        <f>COUNTIF(Table1[E. OBs Not Satisfactory
(Indicate OB code and separate OBs using commas)],"*"&amp;Table3[[#This Row],[A. OB]]&amp;"*")</f>
        <v>0</v>
      </c>
      <c r="D26" s="3">
        <f>COUNTIF(Table1[F. OBs Not Observed
(Indicate OB code and separate OBs using commas)],"*"&amp;Table3[[#This Row],[A. OB]]&amp;"*")</f>
        <v>0</v>
      </c>
      <c r="E26" s="22">
        <v>0.8</v>
      </c>
      <c r="F26" s="52">
        <f t="shared" si="3"/>
        <v>1</v>
      </c>
      <c r="G26" s="53">
        <f t="shared" si="4"/>
        <v>5</v>
      </c>
      <c r="H26" s="55" t="str">
        <f t="shared" si="5"/>
        <v>No</v>
      </c>
      <c r="I26" s="36"/>
    </row>
    <row r="27" spans="1:9" x14ac:dyDescent="0.25">
      <c r="A27" s="7" t="s">
        <v>114</v>
      </c>
      <c r="B27" s="3">
        <f>COUNTIF(Table1[D. Observable Behaviours Associated with Subject],"*"&amp;Table3[[#This Row],[A. OB]]&amp;"*")</f>
        <v>5</v>
      </c>
      <c r="C27" s="3">
        <f>COUNTIF(Table1[E. OBs Not Satisfactory
(Indicate OB code and separate OBs using commas)],"*"&amp;Table3[[#This Row],[A. OB]]&amp;"*")</f>
        <v>0</v>
      </c>
      <c r="D27" s="3">
        <f>COUNTIF(Table1[F. OBs Not Observed
(Indicate OB code and separate OBs using commas)],"*"&amp;Table3[[#This Row],[A. OB]]&amp;"*")</f>
        <v>0</v>
      </c>
      <c r="E27" s="22">
        <v>0.8</v>
      </c>
      <c r="F27" s="52">
        <f t="shared" si="3"/>
        <v>1</v>
      </c>
      <c r="G27" s="53">
        <f t="shared" si="4"/>
        <v>5</v>
      </c>
      <c r="H27" s="55" t="str">
        <f t="shared" si="5"/>
        <v>No</v>
      </c>
      <c r="I27" s="36"/>
    </row>
    <row r="28" spans="1:9" x14ac:dyDescent="0.25">
      <c r="A28" s="7" t="s">
        <v>115</v>
      </c>
      <c r="B28" s="3">
        <f>COUNTIF(Table1[D. Observable Behaviours Associated with Subject],"*"&amp;Table3[[#This Row],[A. OB]]&amp;"*")</f>
        <v>6</v>
      </c>
      <c r="C28" s="3">
        <f>COUNTIF(Table1[E. OBs Not Satisfactory
(Indicate OB code and separate OBs using commas)],"*"&amp;Table3[[#This Row],[A. OB]]&amp;"*")</f>
        <v>0</v>
      </c>
      <c r="D28" s="3">
        <f>COUNTIF(Table1[F. OBs Not Observed
(Indicate OB code and separate OBs using commas)],"*"&amp;Table3[[#This Row],[A. OB]]&amp;"*")</f>
        <v>0</v>
      </c>
      <c r="E28" s="22">
        <v>0.8</v>
      </c>
      <c r="F28" s="52">
        <f t="shared" si="3"/>
        <v>1</v>
      </c>
      <c r="G28" s="53">
        <f t="shared" si="4"/>
        <v>5</v>
      </c>
      <c r="H28" s="55" t="str">
        <f t="shared" si="5"/>
        <v>No</v>
      </c>
      <c r="I28" s="36"/>
    </row>
    <row r="29" spans="1:9" x14ac:dyDescent="0.25">
      <c r="A29" s="7" t="s">
        <v>116</v>
      </c>
      <c r="B29" s="3">
        <f>COUNTIF(Table1[D. Observable Behaviours Associated with Subject],"*"&amp;Table3[[#This Row],[A. OB]]&amp;"*")</f>
        <v>9</v>
      </c>
      <c r="C29" s="3">
        <f>COUNTIF(Table1[E. OBs Not Satisfactory
(Indicate OB code and separate OBs using commas)],"*"&amp;Table3[[#This Row],[A. OB]]&amp;"*")</f>
        <v>0</v>
      </c>
      <c r="D29" s="3">
        <f>COUNTIF(Table1[F. OBs Not Observed
(Indicate OB code and separate OBs using commas)],"*"&amp;Table3[[#This Row],[A. OB]]&amp;"*")</f>
        <v>0</v>
      </c>
      <c r="E29" s="22">
        <v>0.8</v>
      </c>
      <c r="F29" s="52">
        <f t="shared" si="3"/>
        <v>1</v>
      </c>
      <c r="G29" s="53">
        <f t="shared" si="4"/>
        <v>5</v>
      </c>
      <c r="H29" s="55" t="str">
        <f t="shared" si="5"/>
        <v>No</v>
      </c>
      <c r="I29" s="36"/>
    </row>
    <row r="30" spans="1:9" ht="14.25" customHeight="1" x14ac:dyDescent="0.25">
      <c r="A30" s="60" t="s">
        <v>179</v>
      </c>
      <c r="B30" s="61"/>
      <c r="C30" s="61"/>
      <c r="D30" s="19"/>
      <c r="E30" s="22">
        <v>0.8</v>
      </c>
      <c r="F30" s="46">
        <f>IF(SUM(B22:B29)-SUM(D22:D29)=0,0,((SUM(B22:B29)-SUM(C22:C29)-SUM(D22:D29))/(SUM(B22:B29)-SUM(D22:D29))))</f>
        <v>1</v>
      </c>
      <c r="G30" s="54">
        <f>IF(F30&gt;=80%, 5,IF(F30&gt;=60%, 4, IF(F30&gt;=40%, 3, IF(F30&gt;=20%,2,1))))</f>
        <v>5</v>
      </c>
      <c r="H30" s="51"/>
      <c r="I30" s="69"/>
    </row>
    <row r="31" spans="1:9" ht="14.25" customHeight="1" x14ac:dyDescent="0.25">
      <c r="A31" s="81" t="s">
        <v>180</v>
      </c>
      <c r="B31" s="82"/>
      <c r="C31" s="82"/>
      <c r="D31" s="82"/>
      <c r="E31" s="82"/>
      <c r="F31" s="82"/>
      <c r="G31" s="83"/>
      <c r="H31" s="39">
        <f>COUNTIF(G22:G29, "&lt;=2")</f>
        <v>0</v>
      </c>
      <c r="I31" s="70"/>
    </row>
    <row r="32" spans="1:9" ht="44.25" customHeight="1" x14ac:dyDescent="0.25">
      <c r="A32" s="81" t="s">
        <v>216</v>
      </c>
      <c r="B32" s="82"/>
      <c r="C32" s="82"/>
      <c r="D32" s="82"/>
      <c r="E32" s="82"/>
      <c r="F32" s="82"/>
      <c r="G32" s="83"/>
      <c r="H32" s="40" t="s">
        <v>86</v>
      </c>
      <c r="I32" s="70"/>
    </row>
    <row r="33" spans="1:9" ht="18.95" customHeight="1" x14ac:dyDescent="0.25">
      <c r="A33" s="75" t="s">
        <v>215</v>
      </c>
      <c r="B33" s="76"/>
      <c r="C33" s="76"/>
      <c r="D33" s="76"/>
      <c r="E33" s="76"/>
      <c r="F33" s="76"/>
      <c r="G33" s="77"/>
      <c r="H33" s="3" t="str">
        <f>IF(AND(G18&gt;=2,G30&gt;=2),"Yes","No")</f>
        <v>Yes</v>
      </c>
      <c r="I33" s="70"/>
    </row>
    <row r="34" spans="1:9" ht="31.5" customHeight="1" thickBot="1" x14ac:dyDescent="0.3">
      <c r="A34" s="75" t="s">
        <v>182</v>
      </c>
      <c r="B34" s="76"/>
      <c r="C34" s="76"/>
      <c r="D34" s="76"/>
      <c r="E34" s="76"/>
      <c r="F34" s="76"/>
      <c r="G34" s="77"/>
      <c r="H34" s="29" t="str">
        <f>IF(AND(H19&lt;=2,H31&lt;=1),"Yes","No")</f>
        <v>Yes</v>
      </c>
      <c r="I34" s="70"/>
    </row>
    <row r="35" spans="1:9" ht="44.1" customHeight="1" thickBot="1" x14ac:dyDescent="0.3">
      <c r="A35" s="78" t="s">
        <v>181</v>
      </c>
      <c r="B35" s="79"/>
      <c r="C35" s="79"/>
      <c r="D35" s="79"/>
      <c r="E35" s="79"/>
      <c r="F35" s="79"/>
      <c r="G35" s="80"/>
      <c r="H35" s="10" t="str">
        <f>IF(AND(H33="Yes",H34="Yes"),"Sufficiently Competent","Insufficiently Competent")</f>
        <v>Sufficiently Competent</v>
      </c>
      <c r="I35" s="71"/>
    </row>
  </sheetData>
  <mergeCells count="12">
    <mergeCell ref="I30:I35"/>
    <mergeCell ref="A3:I3"/>
    <mergeCell ref="A1:I1"/>
    <mergeCell ref="A33:G33"/>
    <mergeCell ref="A34:G34"/>
    <mergeCell ref="A35:G35"/>
    <mergeCell ref="A31:G31"/>
    <mergeCell ref="A32:G32"/>
    <mergeCell ref="I18:I19"/>
    <mergeCell ref="A18:D18"/>
    <mergeCell ref="A19:G19"/>
    <mergeCell ref="A20:I20"/>
  </mergeCells>
  <phoneticPr fontId="5" type="noConversion"/>
  <conditionalFormatting sqref="G4">
    <cfRule type="containsText" dxfId="8" priority="11" operator="containsText" text="Fail">
      <formula>NOT(ISERROR(SEARCH("Fail",G4)))</formula>
    </cfRule>
  </conditionalFormatting>
  <conditionalFormatting sqref="H6:H17">
    <cfRule type="containsText" dxfId="7" priority="3" operator="containsText" text="No">
      <formula>NOT(ISERROR(SEARCH("No",H6)))</formula>
    </cfRule>
    <cfRule type="containsText" dxfId="6" priority="4" operator="containsText" text="Yes">
      <formula>NOT(ISERROR(SEARCH("Yes",H6)))</formula>
    </cfRule>
  </conditionalFormatting>
  <conditionalFormatting sqref="H22:H29">
    <cfRule type="containsText" dxfId="5" priority="1" operator="containsText" text="No">
      <formula>NOT(ISERROR(SEARCH("No",H22)))</formula>
    </cfRule>
    <cfRule type="containsText" dxfId="4" priority="2" operator="containsText" text="Yes">
      <formula>NOT(ISERROR(SEARCH("Yes",H22)))</formula>
    </cfRule>
  </conditionalFormatting>
  <conditionalFormatting sqref="H33:H34">
    <cfRule type="containsText" dxfId="3" priority="5" operator="containsText" text="No">
      <formula>NOT(ISERROR(SEARCH("No",H33)))</formula>
    </cfRule>
    <cfRule type="containsText" dxfId="2" priority="6" operator="containsText" text="Yes">
      <formula>NOT(ISERROR(SEARCH("Yes",H33)))</formula>
    </cfRule>
  </conditionalFormatting>
  <conditionalFormatting sqref="H35">
    <cfRule type="containsText" dxfId="1" priority="7" operator="containsText" text="Insufficiently Competent">
      <formula>NOT(ISERROR(SEARCH("Insufficiently Competent",H35)))</formula>
    </cfRule>
    <cfRule type="containsText" dxfId="0" priority="8" operator="containsText" text="Sufficiently Competent">
      <formula>NOT(ISERROR(SEARCH("Sufficiently Competent",H35)))</formula>
    </cfRule>
  </conditionalFormatting>
  <pageMargins left="0.7" right="0.7" top="0.75" bottom="0.75" header="0.3" footer="0.3"/>
  <pageSetup scale="52"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A3EA5-6B66-4280-A510-E24F1566ADBE}">
  <sheetPr>
    <tabColor theme="9" tint="0.79998168889431442"/>
  </sheetPr>
  <dimension ref="A1:A2"/>
  <sheetViews>
    <sheetView zoomScaleNormal="100" workbookViewId="0">
      <selection activeCell="D7" sqref="D7"/>
    </sheetView>
  </sheetViews>
  <sheetFormatPr defaultColWidth="8.7109375" defaultRowHeight="14.25" x14ac:dyDescent="0.2"/>
  <cols>
    <col min="1" max="1" width="126" style="15" customWidth="1"/>
    <col min="2" max="16384" width="8.7109375" style="15"/>
  </cols>
  <sheetData>
    <row r="1" spans="1:1" ht="15" x14ac:dyDescent="0.25">
      <c r="A1" s="17" t="s">
        <v>99</v>
      </c>
    </row>
    <row r="2" spans="1:1" x14ac:dyDescent="0.2">
      <c r="A2" s="38"/>
    </row>
  </sheetData>
  <pageMargins left="0.7" right="0.7" top="0.75" bottom="0.75" header="0.3" footer="0.3"/>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B9DA2-D690-4A5D-B66D-CA8C671B0146}">
  <sheetPr>
    <tabColor theme="9" tint="0.79998168889431442"/>
  </sheetPr>
  <dimension ref="A1:B27"/>
  <sheetViews>
    <sheetView zoomScaleNormal="100" workbookViewId="0">
      <selection activeCell="B26" sqref="B26"/>
    </sheetView>
  </sheetViews>
  <sheetFormatPr defaultColWidth="8.7109375" defaultRowHeight="14.25" x14ac:dyDescent="0.25"/>
  <cols>
    <col min="1" max="1" width="16.5703125" style="1" customWidth="1"/>
    <col min="2" max="2" width="190.140625" style="1" customWidth="1"/>
    <col min="3" max="16384" width="8.7109375" style="1"/>
  </cols>
  <sheetData>
    <row r="1" spans="1:2" ht="15" x14ac:dyDescent="0.25">
      <c r="A1" s="68" t="s">
        <v>79</v>
      </c>
      <c r="B1" s="68"/>
    </row>
    <row r="2" spans="1:2" ht="13.5" customHeight="1" thickBot="1" x14ac:dyDescent="0.3">
      <c r="A2" s="14"/>
      <c r="B2" s="14"/>
    </row>
    <row r="3" spans="1:2" ht="30" x14ac:dyDescent="0.25">
      <c r="A3" s="4" t="s">
        <v>71</v>
      </c>
      <c r="B3" s="6" t="s">
        <v>70</v>
      </c>
    </row>
    <row r="4" spans="1:2" ht="14.45" customHeight="1" x14ac:dyDescent="0.25">
      <c r="A4" s="92" t="s">
        <v>75</v>
      </c>
      <c r="B4" s="93"/>
    </row>
    <row r="5" spans="1:2" ht="14.25" customHeight="1" x14ac:dyDescent="0.25">
      <c r="A5" s="33"/>
      <c r="B5" s="12" t="s">
        <v>72</v>
      </c>
    </row>
    <row r="6" spans="1:2" x14ac:dyDescent="0.25">
      <c r="A6" s="33" t="s">
        <v>100</v>
      </c>
      <c r="B6" s="12" t="s">
        <v>170</v>
      </c>
    </row>
    <row r="7" spans="1:2" ht="33.950000000000003" customHeight="1" x14ac:dyDescent="0.25">
      <c r="A7" s="33" t="s">
        <v>101</v>
      </c>
      <c r="B7" s="12" t="s">
        <v>228</v>
      </c>
    </row>
    <row r="8" spans="1:2" x14ac:dyDescent="0.25">
      <c r="A8" s="33" t="s">
        <v>102</v>
      </c>
      <c r="B8" s="12" t="s">
        <v>171</v>
      </c>
    </row>
    <row r="9" spans="1:2" ht="32.1" customHeight="1" x14ac:dyDescent="0.25">
      <c r="A9" s="33" t="s">
        <v>103</v>
      </c>
      <c r="B9" s="12" t="s">
        <v>229</v>
      </c>
    </row>
    <row r="10" spans="1:2" x14ac:dyDescent="0.25">
      <c r="A10" s="33" t="s">
        <v>104</v>
      </c>
      <c r="B10" s="12" t="s">
        <v>172</v>
      </c>
    </row>
    <row r="11" spans="1:2" x14ac:dyDescent="0.25">
      <c r="A11" s="33" t="s">
        <v>105</v>
      </c>
      <c r="B11" s="12" t="s">
        <v>230</v>
      </c>
    </row>
    <row r="12" spans="1:2" x14ac:dyDescent="0.25">
      <c r="A12" s="33" t="s">
        <v>106</v>
      </c>
      <c r="B12" s="12" t="s">
        <v>157</v>
      </c>
    </row>
    <row r="13" spans="1:2" x14ac:dyDescent="0.25">
      <c r="A13" s="33" t="s">
        <v>107</v>
      </c>
      <c r="B13" s="12" t="s">
        <v>158</v>
      </c>
    </row>
    <row r="14" spans="1:2" x14ac:dyDescent="0.25">
      <c r="A14" s="33" t="s">
        <v>108</v>
      </c>
      <c r="B14" s="12" t="s">
        <v>231</v>
      </c>
    </row>
    <row r="15" spans="1:2" x14ac:dyDescent="0.25">
      <c r="A15" s="33" t="s">
        <v>53</v>
      </c>
      <c r="B15" s="12" t="s">
        <v>232</v>
      </c>
    </row>
    <row r="16" spans="1:2" x14ac:dyDescent="0.25">
      <c r="A16" s="33" t="s">
        <v>54</v>
      </c>
      <c r="B16" s="12" t="s">
        <v>73</v>
      </c>
    </row>
    <row r="17" spans="1:2" x14ac:dyDescent="0.25">
      <c r="A17" s="33" t="s">
        <v>51</v>
      </c>
      <c r="B17" s="12" t="s">
        <v>74</v>
      </c>
    </row>
    <row r="18" spans="1:2" ht="14.45" customHeight="1" x14ac:dyDescent="0.25">
      <c r="A18" s="92" t="s">
        <v>76</v>
      </c>
      <c r="B18" s="93"/>
    </row>
    <row r="19" spans="1:2" x14ac:dyDescent="0.25">
      <c r="A19" s="33"/>
      <c r="B19" s="12" t="s">
        <v>173</v>
      </c>
    </row>
    <row r="20" spans="1:2" ht="28.5" x14ac:dyDescent="0.25">
      <c r="A20" s="33" t="s">
        <v>109</v>
      </c>
      <c r="B20" s="12" t="s">
        <v>161</v>
      </c>
    </row>
    <row r="21" spans="1:2" x14ac:dyDescent="0.25">
      <c r="A21" s="33" t="s">
        <v>110</v>
      </c>
      <c r="B21" s="12" t="s">
        <v>233</v>
      </c>
    </row>
    <row r="22" spans="1:2" x14ac:dyDescent="0.25">
      <c r="A22" s="33" t="s">
        <v>111</v>
      </c>
      <c r="B22" s="12" t="s">
        <v>159</v>
      </c>
    </row>
    <row r="23" spans="1:2" x14ac:dyDescent="0.25">
      <c r="A23" s="33" t="s">
        <v>112</v>
      </c>
      <c r="B23" s="12" t="s">
        <v>234</v>
      </c>
    </row>
    <row r="24" spans="1:2" x14ac:dyDescent="0.25">
      <c r="A24" s="33" t="s">
        <v>113</v>
      </c>
      <c r="B24" s="12" t="s">
        <v>160</v>
      </c>
    </row>
    <row r="25" spans="1:2" x14ac:dyDescent="0.25">
      <c r="A25" s="33" t="s">
        <v>114</v>
      </c>
      <c r="B25" s="12" t="s">
        <v>174</v>
      </c>
    </row>
    <row r="26" spans="1:2" x14ac:dyDescent="0.25">
      <c r="A26" s="33" t="s">
        <v>115</v>
      </c>
      <c r="B26" s="12" t="s">
        <v>77</v>
      </c>
    </row>
    <row r="27" spans="1:2" ht="15" thickBot="1" x14ac:dyDescent="0.3">
      <c r="A27" s="34" t="s">
        <v>116</v>
      </c>
      <c r="B27" s="13" t="s">
        <v>78</v>
      </c>
    </row>
  </sheetData>
  <mergeCells count="3">
    <mergeCell ref="A18:B18"/>
    <mergeCell ref="A4:B4"/>
    <mergeCell ref="A1:B1"/>
  </mergeCells>
  <phoneticPr fontId="5" type="noConversion"/>
  <pageMargins left="0.7" right="0.7" top="0.75" bottom="0.75" header="0.3" footer="0.3"/>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040B-CBE8-4FC5-8461-9C90C88A7527}">
  <sheetPr>
    <tabColor theme="9" tint="0.79998168889431442"/>
  </sheetPr>
  <dimension ref="A1:C9"/>
  <sheetViews>
    <sheetView workbookViewId="0">
      <selection sqref="A1:C1"/>
    </sheetView>
  </sheetViews>
  <sheetFormatPr defaultRowHeight="15" x14ac:dyDescent="0.25"/>
  <cols>
    <col min="1" max="1" width="13" customWidth="1"/>
    <col min="2" max="2" width="56.5703125" customWidth="1"/>
    <col min="3" max="3" width="96.5703125" customWidth="1"/>
  </cols>
  <sheetData>
    <row r="1" spans="1:3" ht="14.45" customHeight="1" x14ac:dyDescent="0.25">
      <c r="A1" s="68" t="s">
        <v>184</v>
      </c>
      <c r="B1" s="68"/>
      <c r="C1" s="68"/>
    </row>
    <row r="2" spans="1:3" ht="15.75" thickBot="1" x14ac:dyDescent="0.3"/>
    <row r="3" spans="1:3" x14ac:dyDescent="0.25">
      <c r="A3" s="94" t="s">
        <v>183</v>
      </c>
      <c r="B3" s="96" t="s">
        <v>70</v>
      </c>
      <c r="C3" s="97"/>
    </row>
    <row r="4" spans="1:3" x14ac:dyDescent="0.25">
      <c r="A4" s="95"/>
      <c r="B4" s="58" t="s">
        <v>226</v>
      </c>
      <c r="C4" s="59" t="s">
        <v>225</v>
      </c>
    </row>
    <row r="5" spans="1:3" x14ac:dyDescent="0.25">
      <c r="A5" s="62">
        <v>1</v>
      </c>
      <c r="B5" s="56" t="s">
        <v>197</v>
      </c>
      <c r="C5" s="56" t="s">
        <v>222</v>
      </c>
    </row>
    <row r="6" spans="1:3" x14ac:dyDescent="0.25">
      <c r="A6" s="62">
        <v>2</v>
      </c>
      <c r="B6" s="56" t="s">
        <v>199</v>
      </c>
      <c r="C6" s="56" t="s">
        <v>221</v>
      </c>
    </row>
    <row r="7" spans="1:3" x14ac:dyDescent="0.25">
      <c r="A7" s="62">
        <v>3</v>
      </c>
      <c r="B7" s="56" t="s">
        <v>198</v>
      </c>
      <c r="C7" s="56" t="s">
        <v>223</v>
      </c>
    </row>
    <row r="8" spans="1:3" x14ac:dyDescent="0.25">
      <c r="A8" s="62">
        <v>4</v>
      </c>
      <c r="B8" s="56" t="s">
        <v>200</v>
      </c>
      <c r="C8" s="56" t="s">
        <v>224</v>
      </c>
    </row>
    <row r="9" spans="1:3" ht="15.75" thickBot="1" x14ac:dyDescent="0.3">
      <c r="A9" s="63">
        <v>5</v>
      </c>
      <c r="B9" s="57" t="s">
        <v>196</v>
      </c>
      <c r="C9" s="56" t="s">
        <v>227</v>
      </c>
    </row>
  </sheetData>
  <mergeCells count="3">
    <mergeCell ref="A3:A4"/>
    <mergeCell ref="B3:C3"/>
    <mergeCell ref="A1:C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DB8F-EC2D-40E0-803F-5FBAF6D459FC}">
  <sheetPr>
    <tabColor theme="7" tint="0.79998168889431442"/>
  </sheetPr>
  <dimension ref="A3:J17"/>
  <sheetViews>
    <sheetView zoomScale="70" zoomScaleNormal="70" workbookViewId="0">
      <selection activeCell="M30" sqref="M30"/>
    </sheetView>
  </sheetViews>
  <sheetFormatPr defaultRowHeight="15" x14ac:dyDescent="0.25"/>
  <cols>
    <col min="1" max="1" width="39.5703125" bestFit="1" customWidth="1"/>
    <col min="2" max="2" width="34.42578125" bestFit="1" customWidth="1"/>
    <col min="3" max="3" width="42.85546875" bestFit="1" customWidth="1"/>
    <col min="4" max="4" width="12.5703125" bestFit="1" customWidth="1"/>
    <col min="5" max="5" width="40.140625" bestFit="1" customWidth="1"/>
    <col min="7" max="7" width="40.140625" bestFit="1" customWidth="1"/>
    <col min="8" max="8" width="34.42578125" bestFit="1" customWidth="1"/>
    <col min="9" max="9" width="42.85546875" bestFit="1" customWidth="1"/>
    <col min="10" max="10" width="12.5703125" bestFit="1" customWidth="1"/>
  </cols>
  <sheetData>
    <row r="3" spans="1:10" x14ac:dyDescent="0.25">
      <c r="A3" s="30" t="s">
        <v>124</v>
      </c>
      <c r="B3" t="s">
        <v>126</v>
      </c>
      <c r="C3" t="s">
        <v>127</v>
      </c>
      <c r="D3" t="s">
        <v>128</v>
      </c>
      <c r="G3" s="30" t="s">
        <v>124</v>
      </c>
      <c r="H3" t="s">
        <v>126</v>
      </c>
      <c r="I3" t="s">
        <v>127</v>
      </c>
      <c r="J3" t="s">
        <v>128</v>
      </c>
    </row>
    <row r="4" spans="1:10" x14ac:dyDescent="0.25">
      <c r="A4" s="31" t="s">
        <v>100</v>
      </c>
      <c r="B4" s="32">
        <v>1</v>
      </c>
      <c r="C4">
        <v>14</v>
      </c>
      <c r="D4" s="32">
        <v>0.8</v>
      </c>
      <c r="G4" s="31" t="s">
        <v>109</v>
      </c>
      <c r="H4" s="32">
        <v>1</v>
      </c>
      <c r="I4">
        <v>8</v>
      </c>
      <c r="J4" s="32">
        <v>0.8</v>
      </c>
    </row>
    <row r="5" spans="1:10" x14ac:dyDescent="0.25">
      <c r="A5" s="31" t="s">
        <v>101</v>
      </c>
      <c r="B5" s="32">
        <v>1</v>
      </c>
      <c r="C5">
        <v>14</v>
      </c>
      <c r="D5" s="32">
        <v>0.8</v>
      </c>
      <c r="G5" s="31" t="s">
        <v>110</v>
      </c>
      <c r="H5" s="32">
        <v>1</v>
      </c>
      <c r="I5">
        <v>5</v>
      </c>
      <c r="J5" s="32">
        <v>0.8</v>
      </c>
    </row>
    <row r="6" spans="1:10" x14ac:dyDescent="0.25">
      <c r="A6" s="31" t="s">
        <v>102</v>
      </c>
      <c r="B6" s="32">
        <v>1</v>
      </c>
      <c r="C6">
        <v>10</v>
      </c>
      <c r="D6" s="32">
        <v>0.8</v>
      </c>
      <c r="G6" s="31" t="s">
        <v>111</v>
      </c>
      <c r="H6" s="32">
        <v>1</v>
      </c>
      <c r="I6">
        <v>15</v>
      </c>
      <c r="J6" s="32">
        <v>0.8</v>
      </c>
    </row>
    <row r="7" spans="1:10" x14ac:dyDescent="0.25">
      <c r="A7" s="31" t="s">
        <v>103</v>
      </c>
      <c r="B7" s="32">
        <v>1</v>
      </c>
      <c r="C7">
        <v>12</v>
      </c>
      <c r="D7" s="32">
        <v>0.8</v>
      </c>
      <c r="G7" s="31" t="s">
        <v>112</v>
      </c>
      <c r="H7" s="32">
        <v>1</v>
      </c>
      <c r="I7">
        <v>6</v>
      </c>
      <c r="J7" s="32">
        <v>0.8</v>
      </c>
    </row>
    <row r="8" spans="1:10" x14ac:dyDescent="0.25">
      <c r="A8" s="31" t="s">
        <v>104</v>
      </c>
      <c r="B8" s="32">
        <v>1</v>
      </c>
      <c r="C8">
        <v>14</v>
      </c>
      <c r="D8" s="32">
        <v>0.8</v>
      </c>
      <c r="G8" s="31" t="s">
        <v>113</v>
      </c>
      <c r="H8" s="32">
        <v>1</v>
      </c>
      <c r="I8">
        <v>6</v>
      </c>
      <c r="J8" s="32">
        <v>0.8</v>
      </c>
    </row>
    <row r="9" spans="1:10" x14ac:dyDescent="0.25">
      <c r="A9" s="31" t="s">
        <v>105</v>
      </c>
      <c r="B9" s="32">
        <v>1</v>
      </c>
      <c r="C9">
        <v>15</v>
      </c>
      <c r="D9" s="32">
        <v>0.8</v>
      </c>
      <c r="G9" s="31" t="s">
        <v>114</v>
      </c>
      <c r="H9" s="32">
        <v>1</v>
      </c>
      <c r="I9">
        <v>5</v>
      </c>
      <c r="J9" s="32">
        <v>0.8</v>
      </c>
    </row>
    <row r="10" spans="1:10" x14ac:dyDescent="0.25">
      <c r="A10" s="31" t="s">
        <v>106</v>
      </c>
      <c r="B10" s="32">
        <v>1</v>
      </c>
      <c r="C10">
        <v>4</v>
      </c>
      <c r="D10" s="32">
        <v>0.8</v>
      </c>
      <c r="G10" s="31" t="s">
        <v>115</v>
      </c>
      <c r="H10" s="32">
        <v>1</v>
      </c>
      <c r="I10">
        <v>6</v>
      </c>
      <c r="J10" s="32">
        <v>0.8</v>
      </c>
    </row>
    <row r="11" spans="1:10" x14ac:dyDescent="0.25">
      <c r="A11" s="31" t="s">
        <v>107</v>
      </c>
      <c r="B11" s="32">
        <v>1</v>
      </c>
      <c r="C11">
        <v>2</v>
      </c>
      <c r="D11" s="32">
        <v>0.8</v>
      </c>
      <c r="G11" s="31" t="s">
        <v>116</v>
      </c>
      <c r="H11" s="32">
        <v>1</v>
      </c>
      <c r="I11">
        <v>9</v>
      </c>
      <c r="J11" s="32">
        <v>0.8</v>
      </c>
    </row>
    <row r="12" spans="1:10" x14ac:dyDescent="0.25">
      <c r="A12" s="31" t="s">
        <v>108</v>
      </c>
      <c r="B12" s="32">
        <v>1</v>
      </c>
      <c r="C12">
        <v>5</v>
      </c>
      <c r="D12" s="32">
        <v>0.8</v>
      </c>
      <c r="G12" s="31" t="s">
        <v>179</v>
      </c>
      <c r="H12" s="32">
        <v>1</v>
      </c>
      <c r="J12" s="32">
        <v>0.8</v>
      </c>
    </row>
    <row r="13" spans="1:10" x14ac:dyDescent="0.25">
      <c r="A13" s="31" t="s">
        <v>53</v>
      </c>
      <c r="B13" s="32">
        <v>1</v>
      </c>
      <c r="C13">
        <v>5</v>
      </c>
      <c r="D13" s="32">
        <v>0.8</v>
      </c>
      <c r="G13" s="31" t="s">
        <v>125</v>
      </c>
      <c r="H13" s="32">
        <v>9</v>
      </c>
      <c r="I13">
        <v>60</v>
      </c>
      <c r="J13" s="32">
        <v>7.1999999999999993</v>
      </c>
    </row>
    <row r="14" spans="1:10" x14ac:dyDescent="0.25">
      <c r="A14" s="31" t="s">
        <v>54</v>
      </c>
      <c r="B14" s="32">
        <v>1</v>
      </c>
      <c r="C14">
        <v>3</v>
      </c>
      <c r="D14" s="32">
        <v>0.8</v>
      </c>
    </row>
    <row r="15" spans="1:10" x14ac:dyDescent="0.25">
      <c r="A15" s="31" t="s">
        <v>51</v>
      </c>
      <c r="B15" s="32">
        <v>1</v>
      </c>
      <c r="C15">
        <v>2</v>
      </c>
      <c r="D15" s="32">
        <v>0.8</v>
      </c>
    </row>
    <row r="16" spans="1:10" x14ac:dyDescent="0.25">
      <c r="A16" s="31" t="s">
        <v>177</v>
      </c>
      <c r="B16" s="32">
        <v>1</v>
      </c>
      <c r="D16" s="32">
        <v>0.8</v>
      </c>
    </row>
    <row r="17" spans="1:4" x14ac:dyDescent="0.25">
      <c r="A17" s="31" t="s">
        <v>125</v>
      </c>
      <c r="B17" s="32">
        <v>13</v>
      </c>
      <c r="C17">
        <v>100</v>
      </c>
      <c r="D17" s="32">
        <v>10.4</v>
      </c>
    </row>
  </sheetData>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0. User Guide</vt:lpstr>
      <vt:lpstr>1. Onsite Assessment Results</vt:lpstr>
      <vt:lpstr>2.Results Tally Remedial Action</vt:lpstr>
      <vt:lpstr>3. Results Profile Charts</vt:lpstr>
      <vt:lpstr>4. Reference - OB Descriptions</vt:lpstr>
      <vt:lpstr>5. Reference - Rating Scale</vt:lpstr>
      <vt:lpstr>Pivot</vt:lpstr>
      <vt:lpstr>'1. Onsite Assessment 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Ruiyi ANG (CAAS)</dc:creator>
  <cp:lastModifiedBy>Sue King</cp:lastModifiedBy>
  <dcterms:created xsi:type="dcterms:W3CDTF">2024-02-22T04:20:28Z</dcterms:created>
  <dcterms:modified xsi:type="dcterms:W3CDTF">2024-09-24T16:30:49Z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2024-05-08T22:02:42Z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ccb8642a-a375-488d-b3bf-4585a2c28fdd</vt:lpwstr>
  </property>
  <property fmtid="{D5CDD505-2E9C-101B-9397-08002B2CF9AE}" pid="8" name="MSIP_Label_5434c4c7-833e-41e4-b0ab-cdb227a2f6f7_ContentBits">
    <vt:lpwstr>0</vt:lpwstr>
  </property>
</Properties>
</file>